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inter\Documents\10 Nabava\20 PLAN FINANCIJSKI\2023-12-31 godišnji izvještaj o izvršenju\"/>
    </mc:Choice>
  </mc:AlternateContent>
  <bookViews>
    <workbookView xWindow="0" yWindow="0" windowWidth="25200" windowHeight="11685" tabRatio="787"/>
  </bookViews>
  <sheets>
    <sheet name="Sažetak" sheetId="1" r:id="rId1"/>
    <sheet name=" Račun prih-rash" sheetId="3" r:id="rId2"/>
    <sheet name="Izvori" sheetId="8" r:id="rId3"/>
    <sheet name="Ras funkcijski" sheetId="11" r:id="rId4"/>
    <sheet name="Račun financiranja " sheetId="9" r:id="rId5"/>
    <sheet name="Račun fin Izvori" sheetId="10" r:id="rId6"/>
    <sheet name="Prog. klasifikacija" sheetId="7" r:id="rId7"/>
    <sheet name="Izvj o zaduživanju" sheetId="12" r:id="rId8"/>
  </sheets>
  <definedNames>
    <definedName name="_FiltarBaze" localSheetId="6" hidden="1">'Prog. klasifikacija'!$A$6:$F$189</definedName>
    <definedName name="_xlnm._FilterDatabase" localSheetId="6" hidden="1">'Prog. klasifikacija'!$A$7:$F$165</definedName>
    <definedName name="_xlnm.Print_Titles" localSheetId="6">'Prog. klasifikacija'!$6:$7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8" i="7"/>
  <c r="B9" i="10"/>
  <c r="B6" i="10"/>
  <c r="F6" i="10" s="1"/>
  <c r="G10" i="10"/>
  <c r="F10" i="10"/>
  <c r="G9" i="10"/>
  <c r="F9" i="10"/>
  <c r="G7" i="10"/>
  <c r="F7" i="10"/>
  <c r="G6" i="10"/>
  <c r="B6" i="8"/>
  <c r="G29" i="8" l="1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C6" i="8"/>
  <c r="G10" i="11" l="1"/>
  <c r="F10" i="11"/>
  <c r="G9" i="11"/>
  <c r="F9" i="11"/>
  <c r="G8" i="11"/>
  <c r="F8" i="11"/>
  <c r="G7" i="11"/>
  <c r="F7" i="11"/>
  <c r="G6" i="11"/>
  <c r="F6" i="11"/>
  <c r="B46" i="3"/>
  <c r="F104" i="3"/>
  <c r="G104" i="3"/>
  <c r="F105" i="3"/>
  <c r="G105" i="3"/>
  <c r="F106" i="3"/>
  <c r="G106" i="3"/>
  <c r="F107" i="3"/>
  <c r="G107" i="3"/>
  <c r="F108" i="3"/>
  <c r="G108" i="3"/>
  <c r="E10" i="3"/>
  <c r="C10" i="3"/>
  <c r="B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C46" i="3"/>
  <c r="E46" i="3"/>
  <c r="J26" i="1" l="1"/>
  <c r="I27" i="1"/>
  <c r="I26" i="1"/>
  <c r="G27" i="1"/>
  <c r="G26" i="1"/>
  <c r="F27" i="1"/>
  <c r="I25" i="1" s="1"/>
  <c r="F26" i="1"/>
  <c r="K16" i="1"/>
  <c r="K22" i="1" l="1"/>
  <c r="K23" i="1"/>
  <c r="K25" i="1"/>
  <c r="J22" i="1"/>
  <c r="J25" i="1"/>
  <c r="K21" i="1"/>
  <c r="E9" i="10" l="1"/>
  <c r="C9" i="10"/>
  <c r="E6" i="10"/>
  <c r="C6" i="10"/>
  <c r="E19" i="8"/>
  <c r="C19" i="8"/>
  <c r="E6" i="8"/>
  <c r="F9" i="9" l="1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10" i="3" l="1"/>
  <c r="F10" i="3"/>
  <c r="G46" i="3"/>
  <c r="F46" i="3"/>
  <c r="F23" i="1" l="1"/>
  <c r="F13" i="1"/>
  <c r="F10" i="1"/>
  <c r="J21" i="1"/>
  <c r="K15" i="1"/>
  <c r="J15" i="1"/>
  <c r="K14" i="1"/>
  <c r="J14" i="1"/>
  <c r="K12" i="1"/>
  <c r="J12" i="1"/>
  <c r="I23" i="1"/>
  <c r="G23" i="1"/>
  <c r="I13" i="1"/>
  <c r="G13" i="1"/>
  <c r="I10" i="1"/>
  <c r="G10" i="1"/>
  <c r="K11" i="1"/>
  <c r="J11" i="1"/>
  <c r="K10" i="1" l="1"/>
  <c r="G16" i="1"/>
  <c r="J10" i="1"/>
  <c r="K13" i="1"/>
  <c r="F16" i="1"/>
  <c r="J13" i="1"/>
  <c r="I16" i="1"/>
  <c r="J27" i="1" l="1"/>
  <c r="K27" i="1"/>
</calcChain>
</file>

<file path=xl/sharedStrings.xml><?xml version="1.0" encoding="utf-8"?>
<sst xmlns="http://schemas.openxmlformats.org/spreadsheetml/2006/main" count="600" uniqueCount="337">
  <si>
    <t>PRIHODI UKUPNO</t>
  </si>
  <si>
    <t>RASHODI UKUPNO</t>
  </si>
  <si>
    <t>BROJČANA OZNAKA I NAZIV</t>
  </si>
  <si>
    <t>II. POSEBNI DIO</t>
  </si>
  <si>
    <t>I. OPĆI DIO</t>
  </si>
  <si>
    <t>6=5/2*100</t>
  </si>
  <si>
    <t>7=5/4*100</t>
  </si>
  <si>
    <t>IZVJEŠTAJ O PRIHODIMA I RASHODIMA PREMA IZVORIMA FINANCIRANJA</t>
  </si>
  <si>
    <t xml:space="preserve">IZVJEŠTAJ RAČUNA FINANCIRANJA PREMA EKONOMSKOJ KLASIFIKACIJI </t>
  </si>
  <si>
    <t>IZVJEŠTAJ RAČUNA FINANCIRANJA PREMA IZVORIMA FINANCIRANJA</t>
  </si>
  <si>
    <t xml:space="preserve">UKUPNO IZDACI </t>
  </si>
  <si>
    <t>IZVJEŠTAJ O RASHODIMA PREMA FUNKCIJSKOJ KLASIFIKACIJI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</si>
  <si>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</si>
  <si>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</si>
  <si>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</si>
  <si>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</si>
  <si>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</si>
  <si>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</si>
  <si>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SAŽETAK  RAČUNA PRIHODA I RASHODA I  RAČUNA FINANCIRANJA</t>
  </si>
  <si>
    <t>SAŽETAK RAČUNA FINANCIRANJA</t>
  </si>
  <si>
    <t>PRENESENI VIŠAK/MANJAK IZ PRETHODNE GODINE</t>
  </si>
  <si>
    <t xml:space="preserve"> RAČUN FINANCIRANJA</t>
  </si>
  <si>
    <t>IZVJEŠTAJ PO PROGRAMSKOJ KLASIFIKACIJI</t>
  </si>
  <si>
    <t>Obrazloženje Posebnog dijela</t>
  </si>
  <si>
    <t>Izvještaj o zaduživanju na domaćem i stranom tržištu novca i kapitala</t>
  </si>
  <si>
    <t>Datum realizacije kredita / izdavanja jamstva</t>
  </si>
  <si>
    <t xml:space="preserve">Iznos glavnice </t>
  </si>
  <si>
    <t>4.536.133,78 EUR</t>
  </si>
  <si>
    <t>Rok otplate</t>
  </si>
  <si>
    <t>Napomena</t>
  </si>
  <si>
    <t>od 01.01.2023. otplata glavnice i kamate vrši se iz sredstava za decentralizirane funkcije</t>
  </si>
  <si>
    <t>2 polugodišnje rate, na dane 31.01. i 31.07.</t>
  </si>
  <si>
    <t>Broj rata godišnje</t>
  </si>
  <si>
    <t xml:space="preserve">Kredit realiziran 29.06.2022., uz Jamstvo Grada Zagreba izdano 17.06.2022. </t>
  </si>
  <si>
    <t>60 mjeseci, do 31.01.2027.</t>
  </si>
  <si>
    <t>Namjena kredita</t>
  </si>
  <si>
    <t>nabava 42 vozila za hitnu medicinsku pomoć</t>
  </si>
  <si>
    <t>7=5/3*100</t>
  </si>
  <si>
    <t>SAŽETAK RAČUNA PRIHODA I RASHODA</t>
  </si>
  <si>
    <t>u eur</t>
  </si>
  <si>
    <t>PRIJENOS VIŠKA/MANJKA U SLJEDEĆE RAZDOBLJE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</si>
  <si>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</si>
  <si>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</si>
  <si>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</si>
  <si>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</si>
  <si>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</si>
  <si>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</si>
  <si>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</si>
  <si>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</si>
  <si>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 xml:space="preserve">6526 Ostali nespomenuti prihodi 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</si>
  <si>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</si>
  <si>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</si>
  <si>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</si>
  <si>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</si>
  <si>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</si>
  <si>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</si>
  <si>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</si>
  <si>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</si>
  <si>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6714 Prihodi iz nadležnog pror.-Grada za otplatu kredita</t>
  </si>
  <si>
    <t>673 Prihodi od HZZO-a na temelju ugovornih obveza</t>
  </si>
  <si>
    <t>6731 Prihodi od HZZO-a na temelju ugovornih obveza</t>
  </si>
  <si>
    <t>64 Prihodi od imovine</t>
  </si>
  <si>
    <t>641 Prihodi od financijske imovine</t>
  </si>
  <si>
    <t>6413 Kamate na oročena sredstva i depozite po viđenju</t>
  </si>
  <si>
    <t>6415 Prihodi od pozitivnih tečajnih razlika</t>
  </si>
  <si>
    <t>7 Prihodi od prodaje nefinancijske imovine</t>
  </si>
  <si>
    <t>72 Prihodi od prodaje proizvedene dugotrajne imovine</t>
  </si>
  <si>
    <t>723 Prihodi od prodaje prijevoznih sredstava</t>
  </si>
  <si>
    <t>7231 Prijevozna sredstva u cestovnom prometu</t>
  </si>
  <si>
    <t xml:space="preserve"> RAČUN PRIHODA I RASHODA </t>
  </si>
  <si>
    <t xml:space="preserve">IZVJEŠTAJ O PRIHODIMA I RASHODIMA PREMA EKONOMSKOJ KLASIFIKACIJI </t>
  </si>
  <si>
    <t>Ukupni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</si>
  <si>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</si>
  <si>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</si>
  <si>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</si>
  <si>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</si>
  <si>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</si>
  <si>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</si>
  <si>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</si>
  <si>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</si>
  <si>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</si>
  <si>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zaposlenicima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</si>
  <si>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</si>
  <si>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</si>
  <si>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</si>
  <si>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</si>
  <si>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</si>
  <si>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</si>
  <si>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</si>
  <si>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</si>
  <si>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</si>
  <si>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</si>
  <si>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</si>
  <si>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</si>
  <si>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</si>
  <si>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</si>
  <si>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</si>
  <si>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</si>
  <si>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</si>
  <si>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</si>
  <si>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</si>
  <si>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</si>
  <si>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</si>
  <si>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</si>
  <si>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</si>
  <si>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</si>
  <si>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</si>
  <si>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</si>
  <si>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</si>
  <si>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</si>
  <si>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</si>
  <si>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</si>
  <si>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od kreditnih i ostalih financijskih institucija izvan javnog sektora</t>
  </si>
  <si>
    <t>343 Ostali financijski rashodi</t>
  </si>
  <si>
    <t>3431 Bankarske usluge i usluge platnog prometa</t>
  </si>
  <si>
    <t>3433 Zatezne kamate</t>
  </si>
  <si>
    <t>3432 Negativne tečajne razlike i valutna klauzula</t>
  </si>
  <si>
    <t>38 Ostali rashodi</t>
  </si>
  <si>
    <t>383 Kazne, penali i naknade štete</t>
  </si>
  <si>
    <t>3831 Naknade šteta pravnim i fizičkim osobama</t>
  </si>
  <si>
    <t>3833 Naknade šteta zaposlenicima</t>
  </si>
  <si>
    <t>4 Rashodi za nabavu nefinancijske imovine</t>
  </si>
  <si>
    <t>42 Rashodi za nabavu proizvedene dugotrajne imovine</t>
  </si>
  <si>
    <t>422 Postrojenja i oprema</t>
  </si>
  <si>
    <t>4224 Medicinska i laboratorijska oprema</t>
  </si>
  <si>
    <t>4227 Uređaji, strojevi i oprema za ostale namjene</t>
  </si>
  <si>
    <t>4226 Sportska i glazbena oprema</t>
  </si>
  <si>
    <t>423 Prijevozna sredstva</t>
  </si>
  <si>
    <t>4231 Prijevozna sredstva u cestovnom prometu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</si>
  <si>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</si>
  <si>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</si>
  <si>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</si>
  <si>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</si>
  <si>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Ukupni rashodi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</si>
  <si>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</si>
  <si>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</si>
  <si>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</si>
  <si>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</si>
  <si>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SVEUKUPNO PRIHODI</t>
  </si>
  <si>
    <t>SVEUKUPNO RASHODI</t>
  </si>
  <si>
    <t>Funkcijska 07 Zdravstvo</t>
  </si>
  <si>
    <t>Funkcijska 072 Službe za vanjske pacijente</t>
  </si>
  <si>
    <t>Funkcijska 074 Službe javnog zdravstva</t>
  </si>
  <si>
    <t>Proračunski korisnik 021       09        25827</t>
  </si>
  <si>
    <t>NASTAVNI ZAVOD ZA HITNU MEDICINU GRADA ZAGREBA</t>
  </si>
  <si>
    <t>Izvor 3.</t>
  </si>
  <si>
    <t>VLASTITI PRIHODI</t>
  </si>
  <si>
    <t>Izvor 3.1.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</si>
  <si>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</si>
  <si>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</si>
  <si>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</si>
  <si>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</si>
  <si>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</si>
  <si>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</si>
  <si>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</si>
  <si>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</si>
  <si>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Izvor 5.6.</t>
  </si>
  <si>
    <t>POMOĆI TEMELJEM PRIJENOSA EU SREDSTAVA</t>
  </si>
  <si>
    <t>Izvor 6.</t>
  </si>
  <si>
    <t>DONACIJE</t>
  </si>
  <si>
    <t>Izvor 6.1.</t>
  </si>
  <si>
    <t>Izvor 7.</t>
  </si>
  <si>
    <t>PRIHODI OD PRODAJE ILI ZAMJ. NEF. IMOVINE I NAKN. S NASL. OS</t>
  </si>
  <si>
    <t>Izvor 7.1.</t>
  </si>
  <si>
    <t>Prijevozna sredstva u cestovnom prometu</t>
  </si>
  <si>
    <t>Izvor 8.</t>
  </si>
  <si>
    <t>NAMJENSKI PRIMICI</t>
  </si>
  <si>
    <t>Izvor 8.1.</t>
  </si>
  <si>
    <t>PRIMICI OD ZADUŽIVANJA</t>
  </si>
  <si>
    <t>Program 2110</t>
  </si>
  <si>
    <t>JAVNA UPRAVA I ADMINISTRACIJA</t>
  </si>
  <si>
    <t>Aktivnost A211001</t>
  </si>
  <si>
    <t>REDOVNA DJELATNOST PRORAČUNSKIH KORISNIKA</t>
  </si>
  <si>
    <t>Izvor 1.</t>
  </si>
  <si>
    <t>OPĆI PRIHODI I PRIMICI</t>
  </si>
  <si>
    <t>Izvor 1.1.</t>
  </si>
  <si>
    <t>31</t>
  </si>
  <si>
    <t>Rashodi za zaposlene</t>
  </si>
  <si>
    <t>3111</t>
  </si>
  <si>
    <t>Plaće za redovan rad</t>
  </si>
  <si>
    <t>3132</t>
  </si>
  <si>
    <t>Doprinosi za obvezno zdravstveno osiguranje</t>
  </si>
  <si>
    <t>32</t>
  </si>
  <si>
    <t>Materijalni rashodi</t>
  </si>
  <si>
    <t>3222</t>
  </si>
  <si>
    <t>Materijal i sirovine</t>
  </si>
  <si>
    <t>3232</t>
  </si>
  <si>
    <t>Usluge tekućeg i investicijskog održavanja</t>
  </si>
  <si>
    <t>34</t>
  </si>
  <si>
    <t>Financijski rashodi</t>
  </si>
  <si>
    <t>3423</t>
  </si>
  <si>
    <t>Kamate za primljene kredite i zajmove od kreditnih i ostalih finan. institucija izvan javnog sektora</t>
  </si>
  <si>
    <t>3431</t>
  </si>
  <si>
    <t>Bankarske usluge i usluge platnog prometa</t>
  </si>
  <si>
    <t>42</t>
  </si>
  <si>
    <t>Rashodi za nabavu proizvedene dugotrajne imovine</t>
  </si>
  <si>
    <t>4221</t>
  </si>
  <si>
    <t>Uredska oprema i namještaj</t>
  </si>
  <si>
    <t>4224</t>
  </si>
  <si>
    <t>Medicinska i laboratorijska oprema</t>
  </si>
  <si>
    <t>4231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</si>
  <si>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</si>
  <si>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</si>
  <si>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</si>
  <si>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</si>
  <si>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3121</t>
  </si>
  <si>
    <t>Ostali rashodi za zaposlene</t>
  </si>
  <si>
    <t>3224</t>
  </si>
  <si>
    <t>Materijal i dijelovi za tekuće i investicijsko održavanje</t>
  </si>
  <si>
    <t>3227</t>
  </si>
  <si>
    <t>Službena, radna i zaštitna odjeća i obuća</t>
  </si>
  <si>
    <t>3236</t>
  </si>
  <si>
    <t>Zdravstvene i veterinarske usluge</t>
  </si>
  <si>
    <t>3237</t>
  </si>
  <si>
    <t>Intelektualne i osobne usluge</t>
  </si>
  <si>
    <t>3296</t>
  </si>
  <si>
    <t>Troškovi sudskih postupaka</t>
  </si>
  <si>
    <t>3432</t>
  </si>
  <si>
    <t>Negativne tečajne razlike i razlike zbog primjene valutne klauzule</t>
  </si>
  <si>
    <t>3433</t>
  </si>
  <si>
    <t>Zatezne kamate</t>
  </si>
  <si>
    <t>38</t>
  </si>
  <si>
    <t>Ostali rashodi</t>
  </si>
  <si>
    <t>3831</t>
  </si>
  <si>
    <t>Naknade šteta pravnim i fizičkim osobama</t>
  </si>
  <si>
    <t>3833</t>
  </si>
  <si>
    <t>Naknade šteta zaposlenicima</t>
  </si>
  <si>
    <t>41</t>
  </si>
  <si>
    <t>Rashodi za nabavu neproizvedene dugotrajne imovine</t>
  </si>
  <si>
    <t>4124</t>
  </si>
  <si>
    <t>Ostala prava</t>
  </si>
  <si>
    <t>4226</t>
  </si>
  <si>
    <t>Sportska i glazbena oprema</t>
  </si>
  <si>
    <t>4227</t>
  </si>
  <si>
    <t>Uređaji, strojevi i oprema za ostale namjene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</si>
  <si>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</si>
  <si>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</si>
  <si>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</si>
  <si>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</si>
  <si>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</si>
  <si>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</si>
  <si>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</si>
  <si>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</si>
  <si>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</si>
  <si>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</si>
  <si>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</si>
  <si>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</si>
  <si>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</si>
  <si>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</si>
  <si>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</si>
  <si>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</si>
  <si>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</si>
  <si>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</si>
  <si>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3235</t>
  </si>
  <si>
    <t>Zakupnine i najamnine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</si>
  <si>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</si>
  <si>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</si>
  <si>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</si>
  <si>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</si>
  <si>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</si>
  <si>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</si>
  <si>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</si>
  <si>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</si>
  <si>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</si>
  <si>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</si>
  <si>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</si>
  <si>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</si>
  <si>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</si>
  <si>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</si>
  <si>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</si>
  <si>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Ostali nespomenuti rashodi poslovanja</t>
  </si>
  <si>
    <t>Aktivnost K211001</t>
  </si>
  <si>
    <t>KAPITALNA ULAGANJA U ZDRAVSTVENE USTANOVE - DECENTRALIZIRANE FUNKCIJE</t>
  </si>
  <si>
    <t>Izvor 1.2.</t>
  </si>
  <si>
    <t>OPĆI PRIHODI I PRIMICI-DECENTRALIZIRANA SREDSTVA</t>
  </si>
  <si>
    <t>Program 2111</t>
  </si>
  <si>
    <t>OPĆI JAVNOZDRAVSTVENI PROGRAMI</t>
  </si>
  <si>
    <t>Aktivnost T211109</t>
  </si>
  <si>
    <t>PROJEKT SPECIJALISTIČKOG USAVRŠAVANJA IZ HITNE MEDICINE</t>
  </si>
  <si>
    <t>Aktivnost T211111</t>
  </si>
  <si>
    <t>EDUKACIJA LAIKA ZA PROVOĐENJE POSTUPKA OŽIVLJAVANJA UZ UPOTREBU AVD-a</t>
  </si>
  <si>
    <t xml:space="preserve">IZVJEŠTAJ O IZVRŠENJU FINANCIJSKOG PLANA PRORAČUNSKOG KORISNIKA JEDINICE LOKALNE I PODRUČNE (REGIONALNE) SAMOUPRAVE ZA 2023. </t>
  </si>
  <si>
    <t xml:space="preserve">IZVRŠENJE 
2022. </t>
  </si>
  <si>
    <t>II. izmjena i dopuna financijskog plana 2023.*</t>
  </si>
  <si>
    <t xml:space="preserve">*Napomena:
• financijski plan za 2023. godinu donesen je 05.12.2022. godine (16.812.380 eur)
• prijedlog I. izmjene i dopune plana sastavljen je 21.06.2023. a na snazi je od 01.08.2023. (15.876.980 eur)
• prijedlog II. izmjene i dopune plana sastavljen je 21.09.2023., a na snazi je od 12.12.2023. (15.885.730 eur)
</t>
  </si>
  <si>
    <t>TEKUĆI PLAN 2023.</t>
  </si>
  <si>
    <t>6 (5/2*100)</t>
  </si>
  <si>
    <t>7 (5/3*100)</t>
  </si>
  <si>
    <t>IZVRŠENJE 
2023.</t>
  </si>
  <si>
    <t>INDEKS
(usporedba izvršenja)</t>
  </si>
  <si>
    <t>INDEKS
(ostvarenje plana)</t>
  </si>
  <si>
    <t>NZHMGZ u izvještajnom razdoblju 01.01.-31.12.2023. nema novih primitaka po osnovi novog zaduživanja</t>
  </si>
  <si>
    <t>1.360.840,13 EUR</t>
  </si>
  <si>
    <t>73.344,24 EUR</t>
  </si>
  <si>
    <t>3.175.293,65 EUR</t>
  </si>
  <si>
    <t>Otplaćeno glavnice (kumulativno do 31.12.2023.)</t>
  </si>
  <si>
    <t>Otplaćeno kamata (kumulativno do 31.12.2023.)</t>
  </si>
  <si>
    <t>Ostalo za otplatu glavnice na dan 31.12.2023.</t>
  </si>
  <si>
    <t>Razlika prihoda i rashoda</t>
  </si>
  <si>
    <t>Razlika primitaka i izdataka</t>
  </si>
  <si>
    <t>Manjak prihoda i primitaka tekuće godine za pokriće u sljedećem razdoblju</t>
  </si>
  <si>
    <t>Nastavni zavod za hitnu medicinu Grada Zagreba, Heinzelova 88, Zagreb</t>
  </si>
  <si>
    <t>OIB: 44879111575, MB: 03270726, IBAN: HR5624020061100961533</t>
  </si>
  <si>
    <t>RKP: 25827</t>
  </si>
  <si>
    <t>Razina: 31 -proračunski korisnik JLP(R)S koji obavlja poslove u sklopu funkcija koje se decentraliziraju</t>
  </si>
  <si>
    <t>Djelatnost: 8622 Djelatnosti specijalističke medicinske prakse</t>
  </si>
  <si>
    <t>634 Pomoći od izvanproračunskih korisnika</t>
  </si>
  <si>
    <t>6341 Tekuće pomoći od izvanproračunskih korisnika</t>
  </si>
  <si>
    <t>6712 Prihodi iz nadležnog proračuna za financiranje rashoda za nabavu nefinancijske imovine</t>
  </si>
  <si>
    <t>4221 Uredska oprema i namještaj</t>
  </si>
  <si>
    <t>4223 Oprema za održavanje i zaštitu</t>
  </si>
  <si>
    <t>41 Rashodi za nabavu neproizvedene dugotrajne imovine</t>
  </si>
  <si>
    <t>412 Nematerijalna imovina</t>
  </si>
  <si>
    <t>4124 Ostala prava</t>
  </si>
  <si>
    <t>II. izmjena i dopuna financijskog plana 2023.</t>
  </si>
  <si>
    <t>Funkcijska 076 Poslovi i usluge zdravstva koji nisu drugdje svrstani</t>
  </si>
  <si>
    <t>Izvor  111 OPĆI PRIHODI I PRIMICI-PRORAČUNSKI KORISNICI</t>
  </si>
  <si>
    <t>Izvor  123 DECENTRALIZIRANA SREDSTVA-ZDRAVSTVO</t>
  </si>
  <si>
    <t>Izvor  311 VLASTITI PRIHODI-PRORAČUNSKI KORISNICI</t>
  </si>
  <si>
    <t>Izvor  431 PRIHODI ZA POSEBNE NAMJENE-PRORAČUNSKI KORISNICI</t>
  </si>
  <si>
    <t>Izvor  521 POMOĆI IZ DRUGIH PRORAČUNA-PK</t>
  </si>
  <si>
    <t>Izvor  551 Pomoći od izvanproračunskih korisnika-PK</t>
  </si>
  <si>
    <t>Izvor  561 POMOĆI TEMELJEM PRIJENOSA EU SREDSTAVA-PK</t>
  </si>
  <si>
    <t>Izvor  611 DONACIJE-PRORAČUNSKI KORISNICI</t>
  </si>
  <si>
    <t>Izvor  711 PRIHODI OD PRODAJE ILI ZAMJ NEF IMOVINE I NAKN S NASL-PK</t>
  </si>
  <si>
    <t>Izvor  811 PRIMICI OD ZADUŽIVANJA-PRORAČUNSKI KORISNICI</t>
  </si>
  <si>
    <t>UKUPNO PRIMICI</t>
  </si>
  <si>
    <t>Aktivnost A211109</t>
  </si>
  <si>
    <t>HITNA MEDICINSKA POMOĆ NA MOTOCIKLU NA PODRUČJU GRADA</t>
  </si>
  <si>
    <t>4223</t>
  </si>
  <si>
    <t>Oprema za održavanje i zaštitu</t>
  </si>
  <si>
    <t>Izvor 5.5.</t>
  </si>
  <si>
    <t>POMOĆI OD IZVANPRORAČUNSKIH KORISNIKA</t>
  </si>
  <si>
    <t>BROJČANA OZNAKA</t>
  </si>
  <si>
    <t>NAZIV</t>
  </si>
  <si>
    <t>6=5/3*100</t>
  </si>
  <si>
    <t>Zagreb, 07.03.2024.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</si>
</sst>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&quot;kn&quot;;[Red]\-#,##0\ &quot;kn&quot;"/>
    <numFmt numFmtId="165" formatCode="#,##0;\-#,##0;;"/>
    <numFmt numFmtId="166" formatCode="#,##0.000"/>
    <numFmt numFmtId="167" formatCode="#,##0.0"/>
    <numFmt numFmtId="168" formatCode="0.0%"/>
    <numFmt numFmtId="169" formatCode="#,##0.0;\-#,##0.0;"/>
    <numFmt numFmtId="170" formatCode="0.0"/>
    <numFmt numFmtId="171" formatCode="_-* #,##0.00\ [$€-1]_-;\-* #,##0.00\ [$€-1]_-;_-* &quot;-&quot;??\ [$€-1]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0000FF"/>
      <name val="Calibri"/>
      <family val="2"/>
      <scheme val="minor"/>
    </font>
    <font>
      <sz val="8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rgb="FFC00000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3" fillId="0" borderId="0" xfId="0" applyFont="1"/>
    <xf numFmtId="0" fontId="0" fillId="0" borderId="3" xfId="0" applyBorder="1"/>
    <xf numFmtId="0" fontId="1" fillId="0" borderId="0" xfId="0" applyFont="1"/>
    <xf numFmtId="0" fontId="9" fillId="3" borderId="2" xfId="0" applyNumberFormat="1" applyFont="1" applyFill="1" applyBorder="1" applyAlignment="1" applyProtection="1">
      <alignment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15" fillId="0" borderId="0" xfId="0" applyFont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0" borderId="3" xfId="0" quotePrefix="1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0" fontId="0" fillId="0" borderId="0" xfId="0" applyFont="1"/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 indent="1"/>
    </xf>
    <xf numFmtId="0" fontId="0" fillId="0" borderId="6" xfId="0" applyFont="1" applyBorder="1" applyAlignment="1">
      <alignment horizontal="left" indent="3"/>
    </xf>
    <xf numFmtId="4" fontId="18" fillId="4" borderId="6" xfId="0" applyNumberFormat="1" applyFont="1" applyFill="1" applyBorder="1"/>
    <xf numFmtId="4" fontId="17" fillId="4" borderId="6" xfId="0" applyNumberFormat="1" applyFont="1" applyFill="1" applyBorder="1"/>
    <xf numFmtId="4" fontId="0" fillId="5" borderId="7" xfId="0" applyNumberFormat="1" applyFont="1" applyFill="1" applyBorder="1"/>
    <xf numFmtId="4" fontId="17" fillId="5" borderId="7" xfId="0" applyNumberFormat="1" applyFont="1" applyFill="1" applyBorder="1"/>
    <xf numFmtId="4" fontId="0" fillId="0" borderId="6" xfId="0" applyNumberFormat="1" applyFont="1" applyBorder="1"/>
    <xf numFmtId="4" fontId="17" fillId="0" borderId="6" xfId="0" applyNumberFormat="1" applyFont="1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 wrapText="1"/>
    </xf>
    <xf numFmtId="3" fontId="18" fillId="4" borderId="6" xfId="0" applyNumberFormat="1" applyFont="1" applyFill="1" applyBorder="1"/>
    <xf numFmtId="3" fontId="0" fillId="5" borderId="7" xfId="0" applyNumberFormat="1" applyFont="1" applyFill="1" applyBorder="1"/>
    <xf numFmtId="3" fontId="0" fillId="0" borderId="6" xfId="0" applyNumberFormat="1" applyFont="1" applyBorder="1"/>
    <xf numFmtId="0" fontId="19" fillId="0" borderId="0" xfId="0" applyNumberFormat="1" applyFont="1" applyFill="1" applyBorder="1" applyAlignment="1" applyProtection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 wrapText="1"/>
    </xf>
    <xf numFmtId="0" fontId="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3" xfId="0" quotePrefix="1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left"/>
    </xf>
    <xf numFmtId="4" fontId="0" fillId="0" borderId="3" xfId="0" applyNumberFormat="1" applyFont="1" applyBorder="1"/>
    <xf numFmtId="4" fontId="1" fillId="0" borderId="3" xfId="0" applyNumberFormat="1" applyFont="1" applyBorder="1"/>
    <xf numFmtId="165" fontId="1" fillId="0" borderId="3" xfId="0" applyNumberFormat="1" applyFont="1" applyBorder="1"/>
    <xf numFmtId="0" fontId="0" fillId="0" borderId="3" xfId="0" applyFont="1" applyBorder="1"/>
    <xf numFmtId="0" fontId="1" fillId="0" borderId="3" xfId="0" applyFont="1" applyBorder="1"/>
    <xf numFmtId="1" fontId="1" fillId="0" borderId="3" xfId="0" applyNumberFormat="1" applyFont="1" applyBorder="1"/>
    <xf numFmtId="0" fontId="3" fillId="0" borderId="0" xfId="0" applyNumberFormat="1" applyFont="1" applyFill="1" applyBorder="1" applyAlignment="1" applyProtection="1">
      <alignment horizontal="centerContinuous" vertical="center"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top" wrapText="1"/>
    </xf>
    <xf numFmtId="0" fontId="25" fillId="0" borderId="0" xfId="0" applyFont="1"/>
    <xf numFmtId="4" fontId="6" fillId="0" borderId="3" xfId="0" applyNumberFormat="1" applyFont="1" applyFill="1" applyBorder="1" applyAlignment="1">
      <alignment horizontal="right"/>
    </xf>
    <xf numFmtId="0" fontId="0" fillId="0" borderId="0" xfId="0" applyFill="1"/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9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wrapText="1"/>
    </xf>
    <xf numFmtId="0" fontId="0" fillId="2" borderId="0" xfId="0" applyFont="1" applyFill="1"/>
    <xf numFmtId="0" fontId="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0" fillId="2" borderId="0" xfId="0" applyFill="1"/>
    <xf numFmtId="167" fontId="6" fillId="3" borderId="3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167" fontId="6" fillId="3" borderId="3" xfId="0" applyNumberFormat="1" applyFont="1" applyFill="1" applyBorder="1" applyAlignment="1" applyProtection="1">
      <alignment horizontal="right" wrapText="1"/>
    </xf>
    <xf numFmtId="167" fontId="0" fillId="2" borderId="0" xfId="0" applyNumberFormat="1" applyFill="1"/>
    <xf numFmtId="0" fontId="0" fillId="0" borderId="0" xfId="0" applyAlignment="1">
      <alignment horizontal="justify" vertical="center"/>
    </xf>
    <xf numFmtId="0" fontId="0" fillId="0" borderId="0" xfId="0" applyBorder="1" applyAlignment="1">
      <alignment vertical="center" wrapText="1"/>
    </xf>
    <xf numFmtId="168" fontId="18" fillId="4" borderId="6" xfId="0" applyNumberFormat="1" applyFont="1" applyFill="1" applyBorder="1"/>
    <xf numFmtId="168" fontId="0" fillId="5" borderId="7" xfId="0" applyNumberFormat="1" applyFont="1" applyFill="1" applyBorder="1"/>
    <xf numFmtId="168" fontId="0" fillId="0" borderId="6" xfId="0" applyNumberFormat="1" applyFont="1" applyBorder="1"/>
    <xf numFmtId="167" fontId="0" fillId="0" borderId="6" xfId="0" applyNumberFormat="1" applyFont="1" applyBorder="1"/>
    <xf numFmtId="167" fontId="18" fillId="4" borderId="6" xfId="0" applyNumberFormat="1" applyFont="1" applyFill="1" applyBorder="1"/>
    <xf numFmtId="167" fontId="0" fillId="5" borderId="7" xfId="0" applyNumberFormat="1" applyFont="1" applyFill="1" applyBorder="1"/>
    <xf numFmtId="0" fontId="1" fillId="0" borderId="6" xfId="0" applyFont="1" applyBorder="1" applyAlignment="1">
      <alignment horizontal="left" vertical="center"/>
    </xf>
    <xf numFmtId="4" fontId="0" fillId="0" borderId="6" xfId="0" applyNumberFormat="1" applyFont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167" fontId="0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6" fontId="0" fillId="0" borderId="6" xfId="0" applyNumberFormat="1" applyFont="1" applyBorder="1" applyAlignment="1">
      <alignment vertical="center"/>
    </xf>
    <xf numFmtId="0" fontId="0" fillId="6" borderId="6" xfId="0" applyFont="1" applyFill="1" applyBorder="1" applyAlignment="1">
      <alignment horizontal="left" indent="2"/>
    </xf>
    <xf numFmtId="3" fontId="0" fillId="6" borderId="6" xfId="0" applyNumberFormat="1" applyFont="1" applyFill="1" applyBorder="1"/>
    <xf numFmtId="168" fontId="0" fillId="6" borderId="6" xfId="0" applyNumberFormat="1" applyFont="1" applyFill="1" applyBorder="1"/>
    <xf numFmtId="4" fontId="0" fillId="6" borderId="6" xfId="0" applyNumberFormat="1" applyFont="1" applyFill="1" applyBorder="1"/>
    <xf numFmtId="4" fontId="17" fillId="6" borderId="6" xfId="0" applyNumberFormat="1" applyFont="1" applyFill="1" applyBorder="1"/>
    <xf numFmtId="167" fontId="0" fillId="6" borderId="6" xfId="0" applyNumberFormat="1" applyFont="1" applyFill="1" applyBorder="1"/>
    <xf numFmtId="167" fontId="0" fillId="0" borderId="0" xfId="0" applyNumberFormat="1" applyFont="1"/>
    <xf numFmtId="167" fontId="3" fillId="0" borderId="0" xfId="0" applyNumberFormat="1" applyFont="1" applyFill="1" applyBorder="1" applyAlignment="1" applyProtection="1">
      <alignment vertical="center" wrapText="1"/>
    </xf>
    <xf numFmtId="167" fontId="3" fillId="2" borderId="3" xfId="0" applyNumberFormat="1" applyFont="1" applyFill="1" applyBorder="1" applyAlignment="1" applyProtection="1">
      <alignment horizontal="center" vertical="center" wrapText="1"/>
    </xf>
    <xf numFmtId="167" fontId="16" fillId="2" borderId="3" xfId="0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3" xfId="0" quotePrefix="1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4" fontId="24" fillId="2" borderId="3" xfId="0" applyNumberFormat="1" applyFont="1" applyFill="1" applyBorder="1" applyAlignment="1">
      <alignment horizontal="right"/>
    </xf>
    <xf numFmtId="0" fontId="31" fillId="2" borderId="3" xfId="0" applyNumberFormat="1" applyFont="1" applyFill="1" applyBorder="1" applyAlignment="1" applyProtection="1">
      <alignment horizontal="left" vertical="center" wrapText="1"/>
    </xf>
    <xf numFmtId="0" fontId="31" fillId="2" borderId="3" xfId="0" quotePrefix="1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/>
    </xf>
    <xf numFmtId="0" fontId="32" fillId="0" borderId="3" xfId="0" quotePrefix="1" applyNumberFormat="1" applyFont="1" applyFill="1" applyBorder="1" applyAlignment="1" applyProtection="1">
      <alignment horizontal="center" vertical="center" wrapText="1"/>
    </xf>
    <xf numFmtId="0" fontId="32" fillId="2" borderId="3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4" fontId="17" fillId="2" borderId="3" xfId="0" applyNumberFormat="1" applyFont="1" applyFill="1" applyBorder="1" applyAlignment="1">
      <alignment horizontal="right"/>
    </xf>
    <xf numFmtId="0" fontId="31" fillId="2" borderId="3" xfId="0" applyFont="1" applyFill="1" applyBorder="1" applyAlignment="1">
      <alignment horizontal="left" vertical="center" wrapText="1"/>
    </xf>
    <xf numFmtId="4" fontId="24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/>
    </xf>
    <xf numFmtId="3" fontId="24" fillId="2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170" fontId="0" fillId="0" borderId="3" xfId="0" applyNumberFormat="1" applyFont="1" applyBorder="1" applyAlignment="1">
      <alignment vertical="center"/>
    </xf>
    <xf numFmtId="4" fontId="26" fillId="0" borderId="3" xfId="0" applyNumberFormat="1" applyFont="1" applyBorder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0" fillId="0" borderId="5" xfId="0" applyFont="1" applyBorder="1" applyAlignment="1">
      <alignment horizontal="right" vertical="center"/>
    </xf>
    <xf numFmtId="4" fontId="24" fillId="2" borderId="3" xfId="0" applyNumberFormat="1" applyFont="1" applyFill="1" applyBorder="1" applyAlignment="1" applyProtection="1">
      <alignment horizontal="right" wrapText="1"/>
    </xf>
    <xf numFmtId="4" fontId="26" fillId="2" borderId="3" xfId="0" applyNumberFormat="1" applyFont="1" applyFill="1" applyBorder="1" applyAlignment="1">
      <alignment horizontal="right"/>
    </xf>
    <xf numFmtId="4" fontId="36" fillId="2" borderId="3" xfId="0" applyNumberFormat="1" applyFont="1" applyFill="1" applyBorder="1" applyAlignment="1" applyProtection="1">
      <alignment horizontal="right" wrapText="1"/>
    </xf>
    <xf numFmtId="4" fontId="36" fillId="2" borderId="3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vertical="center"/>
    </xf>
    <xf numFmtId="4" fontId="26" fillId="0" borderId="3" xfId="0" applyNumberFormat="1" applyFont="1" applyBorder="1" applyAlignment="1">
      <alignment vertical="center"/>
    </xf>
    <xf numFmtId="169" fontId="1" fillId="0" borderId="3" xfId="0" applyNumberFormat="1" applyFont="1" applyBorder="1" applyAlignment="1">
      <alignment vertical="center"/>
    </xf>
    <xf numFmtId="169" fontId="0" fillId="0" borderId="3" xfId="0" applyNumberFormat="1" applyFont="1" applyBorder="1" applyAlignment="1">
      <alignment vertical="center"/>
    </xf>
    <xf numFmtId="4" fontId="24" fillId="2" borderId="3" xfId="0" applyNumberFormat="1" applyFont="1" applyFill="1" applyBorder="1" applyAlignment="1" applyProtection="1">
      <alignment horizontal="right" vertical="center" wrapText="1"/>
    </xf>
    <xf numFmtId="4" fontId="26" fillId="2" borderId="3" xfId="0" applyNumberFormat="1" applyFont="1" applyFill="1" applyBorder="1" applyAlignment="1">
      <alignment horizontal="right" vertical="center"/>
    </xf>
    <xf numFmtId="4" fontId="36" fillId="2" borderId="3" xfId="0" applyNumberFormat="1" applyFont="1" applyFill="1" applyBorder="1" applyAlignment="1" applyProtection="1">
      <alignment horizontal="right" vertical="center" wrapText="1"/>
    </xf>
    <xf numFmtId="4" fontId="36" fillId="2" borderId="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24" fillId="0" borderId="3" xfId="0" quotePrefix="1" applyNumberFormat="1" applyFont="1" applyFill="1" applyBorder="1" applyAlignment="1" applyProtection="1">
      <alignment horizontal="center" vertical="center" wrapText="1"/>
    </xf>
    <xf numFmtId="4" fontId="35" fillId="3" borderId="3" xfId="0" applyNumberFormat="1" applyFont="1" applyFill="1" applyBorder="1" applyAlignment="1">
      <alignment horizontal="right"/>
    </xf>
    <xf numFmtId="4" fontId="34" fillId="0" borderId="3" xfId="0" applyNumberFormat="1" applyFont="1" applyFill="1" applyBorder="1" applyAlignment="1">
      <alignment horizontal="right"/>
    </xf>
    <xf numFmtId="4" fontId="34" fillId="0" borderId="3" xfId="0" applyNumberFormat="1" applyFont="1" applyBorder="1" applyAlignment="1">
      <alignment horizontal="right"/>
    </xf>
    <xf numFmtId="0" fontId="17" fillId="2" borderId="0" xfId="0" applyFont="1" applyFill="1"/>
    <xf numFmtId="4" fontId="35" fillId="0" borderId="3" xfId="0" applyNumberFormat="1" applyFont="1" applyFill="1" applyBorder="1" applyAlignment="1">
      <alignment horizontal="right"/>
    </xf>
    <xf numFmtId="4" fontId="27" fillId="0" borderId="3" xfId="0" applyNumberFormat="1" applyFont="1" applyFill="1" applyBorder="1" applyAlignment="1">
      <alignment horizontal="right" vertical="center"/>
    </xf>
    <xf numFmtId="167" fontId="27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Border="1"/>
    <xf numFmtId="3" fontId="32" fillId="0" borderId="3" xfId="0" quotePrefix="1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Border="1" applyAlignment="1">
      <alignment vertical="center" wrapText="1"/>
    </xf>
    <xf numFmtId="170" fontId="1" fillId="0" borderId="3" xfId="0" applyNumberFormat="1" applyFont="1" applyBorder="1" applyAlignment="1">
      <alignment vertical="center"/>
    </xf>
    <xf numFmtId="4" fontId="17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" fontId="0" fillId="0" borderId="3" xfId="0" applyNumberFormat="1" applyBorder="1" applyAlignment="1">
      <alignment vertical="center"/>
    </xf>
    <xf numFmtId="170" fontId="0" fillId="0" borderId="3" xfId="0" applyNumberFormat="1" applyBorder="1" applyAlignment="1">
      <alignment vertical="center"/>
    </xf>
    <xf numFmtId="0" fontId="0" fillId="10" borderId="3" xfId="0" applyFill="1" applyBorder="1" applyAlignment="1">
      <alignment vertical="center" wrapText="1"/>
    </xf>
    <xf numFmtId="4" fontId="17" fillId="10" borderId="3" xfId="0" applyNumberFormat="1" applyFont="1" applyFill="1" applyBorder="1" applyAlignment="1">
      <alignment vertical="center"/>
    </xf>
    <xf numFmtId="0" fontId="0" fillId="10" borderId="3" xfId="0" applyFill="1" applyBorder="1" applyAlignment="1">
      <alignment horizontal="left" vertical="center"/>
    </xf>
    <xf numFmtId="4" fontId="0" fillId="10" borderId="3" xfId="0" applyNumberFormat="1" applyFill="1" applyBorder="1" applyAlignment="1">
      <alignment vertical="center"/>
    </xf>
    <xf numFmtId="170" fontId="0" fillId="10" borderId="3" xfId="0" applyNumberFormat="1" applyFill="1" applyBorder="1" applyAlignment="1">
      <alignment vertical="center"/>
    </xf>
    <xf numFmtId="0" fontId="0" fillId="9" borderId="3" xfId="0" applyFill="1" applyBorder="1" applyAlignment="1">
      <alignment vertical="center" wrapText="1"/>
    </xf>
    <xf numFmtId="4" fontId="17" fillId="9" borderId="3" xfId="0" applyNumberFormat="1" applyFont="1" applyFill="1" applyBorder="1" applyAlignment="1">
      <alignment vertical="center"/>
    </xf>
    <xf numFmtId="0" fontId="0" fillId="9" borderId="3" xfId="0" applyFill="1" applyBorder="1" applyAlignment="1">
      <alignment horizontal="left" vertical="center"/>
    </xf>
    <xf numFmtId="4" fontId="0" fillId="9" borderId="3" xfId="0" applyNumberFormat="1" applyFill="1" applyBorder="1" applyAlignment="1">
      <alignment vertical="center"/>
    </xf>
    <xf numFmtId="170" fontId="0" fillId="9" borderId="3" xfId="0" applyNumberFormat="1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11" borderId="3" xfId="0" applyFill="1" applyBorder="1" applyAlignment="1">
      <alignment vertical="center" wrapText="1"/>
    </xf>
    <xf numFmtId="4" fontId="17" fillId="11" borderId="3" xfId="0" applyNumberFormat="1" applyFont="1" applyFill="1" applyBorder="1" applyAlignment="1">
      <alignment vertical="center"/>
    </xf>
    <xf numFmtId="0" fontId="0" fillId="11" borderId="3" xfId="0" applyFill="1" applyBorder="1" applyAlignment="1">
      <alignment horizontal="left" vertical="center"/>
    </xf>
    <xf numFmtId="4" fontId="0" fillId="11" borderId="3" xfId="0" applyNumberFormat="1" applyFill="1" applyBorder="1" applyAlignment="1">
      <alignment vertical="center"/>
    </xf>
    <xf numFmtId="170" fontId="0" fillId="11" borderId="3" xfId="0" applyNumberFormat="1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7" borderId="3" xfId="0" applyFill="1" applyBorder="1" applyAlignment="1">
      <alignment vertical="center" wrapText="1"/>
    </xf>
    <xf numFmtId="4" fontId="17" fillId="7" borderId="3" xfId="0" applyNumberFormat="1" applyFont="1" applyFill="1" applyBorder="1" applyAlignment="1">
      <alignment vertical="center"/>
    </xf>
    <xf numFmtId="0" fontId="0" fillId="7" borderId="3" xfId="0" applyFill="1" applyBorder="1" applyAlignment="1">
      <alignment horizontal="left" vertical="center"/>
    </xf>
    <xf numFmtId="4" fontId="0" fillId="7" borderId="3" xfId="0" applyNumberFormat="1" applyFill="1" applyBorder="1" applyAlignment="1">
      <alignment vertical="center"/>
    </xf>
    <xf numFmtId="170" fontId="0" fillId="7" borderId="3" xfId="0" applyNumberForma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5" fillId="12" borderId="0" xfId="0" applyNumberFormat="1" applyFont="1" applyFill="1" applyBorder="1" applyAlignment="1" applyProtection="1">
      <alignment horizontal="centerContinuous" vertical="center" wrapText="1"/>
    </xf>
    <xf numFmtId="0" fontId="11" fillId="12" borderId="0" xfId="0" applyFont="1" applyFill="1" applyAlignment="1">
      <alignment horizontal="centerContinuous" wrapText="1"/>
    </xf>
    <xf numFmtId="0" fontId="1" fillId="0" borderId="0" xfId="0" applyFont="1" applyFill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5" fillId="8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22" fillId="2" borderId="5" xfId="0" applyNumberFormat="1" applyFont="1" applyFill="1" applyBorder="1" applyAlignment="1" applyProtection="1">
      <alignment horizontal="left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quotePrefix="1" applyNumberFormat="1" applyFont="1" applyFill="1" applyBorder="1" applyAlignment="1" applyProtection="1">
      <alignment horizontal="left" vertical="top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19" workbookViewId="0">
      <selection activeCell="F33" sqref="F33:K39"/>
    </sheetView>
  </sheetViews>
  <sheetFormatPr defaultRowHeight="15" x14ac:dyDescent="0.25"/>
  <cols>
    <col min="5" max="5" width="15" customWidth="1"/>
    <col min="6" max="7" width="12.7109375" bestFit="1" customWidth="1"/>
    <col min="8" max="8" width="8.140625" customWidth="1"/>
    <col min="9" max="9" width="12.7109375" bestFit="1" customWidth="1"/>
    <col min="10" max="10" width="10.140625" bestFit="1" customWidth="1"/>
    <col min="11" max="11" width="9.85546875" bestFit="1" customWidth="1"/>
  </cols>
  <sheetData>
    <row r="1" spans="1:11" s="26" customFormat="1" ht="42" customHeight="1" x14ac:dyDescent="0.25">
      <c r="A1" s="197" t="s">
        <v>281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26" customFormat="1" ht="18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s="26" customFormat="1" ht="15.75" customHeight="1" x14ac:dyDescent="0.25">
      <c r="A3" s="198" t="s">
        <v>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s="26" customFormat="1" ht="18" x14ac:dyDescent="0.25">
      <c r="A4" s="215"/>
      <c r="B4" s="215"/>
      <c r="C4" s="215"/>
      <c r="D4" s="6"/>
      <c r="E4" s="6"/>
      <c r="F4" s="6"/>
      <c r="G4" s="6"/>
      <c r="H4" s="6"/>
      <c r="I4" s="2"/>
      <c r="J4" s="2"/>
    </row>
    <row r="5" spans="1:11" s="26" customFormat="1" ht="18" customHeight="1" x14ac:dyDescent="0.25">
      <c r="A5" s="199" t="s">
        <v>18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s="26" customFormat="1" ht="15.75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s="26" customFormat="1" x14ac:dyDescent="0.25">
      <c r="A7" s="210" t="s">
        <v>38</v>
      </c>
      <c r="B7" s="210"/>
      <c r="C7" s="210"/>
      <c r="D7" s="210"/>
      <c r="E7" s="210"/>
      <c r="F7" s="71"/>
      <c r="G7" s="71"/>
      <c r="H7" s="71"/>
      <c r="I7" s="71"/>
      <c r="J7" s="72"/>
      <c r="K7" s="73" t="s">
        <v>39</v>
      </c>
    </row>
    <row r="8" spans="1:11" s="26" customFormat="1" ht="58.5" customHeight="1" x14ac:dyDescent="0.25">
      <c r="A8" s="211" t="s">
        <v>2</v>
      </c>
      <c r="B8" s="212"/>
      <c r="C8" s="212"/>
      <c r="D8" s="212"/>
      <c r="E8" s="213"/>
      <c r="F8" s="50" t="s">
        <v>282</v>
      </c>
      <c r="G8" s="51" t="s">
        <v>283</v>
      </c>
      <c r="H8" s="51" t="s">
        <v>285</v>
      </c>
      <c r="I8" s="50" t="s">
        <v>288</v>
      </c>
      <c r="J8" s="51" t="s">
        <v>289</v>
      </c>
      <c r="K8" s="51" t="s">
        <v>290</v>
      </c>
    </row>
    <row r="9" spans="1:11" s="9" customFormat="1" ht="11.25" x14ac:dyDescent="0.2">
      <c r="A9" s="204">
        <v>1</v>
      </c>
      <c r="B9" s="204"/>
      <c r="C9" s="204"/>
      <c r="D9" s="204"/>
      <c r="E9" s="205"/>
      <c r="F9" s="23">
        <v>2</v>
      </c>
      <c r="G9" s="22">
        <v>3</v>
      </c>
      <c r="H9" s="22">
        <v>4</v>
      </c>
      <c r="I9" s="22">
        <v>5</v>
      </c>
      <c r="J9" s="22" t="s">
        <v>286</v>
      </c>
      <c r="K9" s="22" t="s">
        <v>287</v>
      </c>
    </row>
    <row r="10" spans="1:11" x14ac:dyDescent="0.25">
      <c r="A10" s="206" t="s">
        <v>0</v>
      </c>
      <c r="B10" s="207"/>
      <c r="C10" s="207"/>
      <c r="D10" s="207"/>
      <c r="E10" s="208"/>
      <c r="F10" s="24">
        <f>SUM(F11:F12)</f>
        <v>13523500.060000001</v>
      </c>
      <c r="G10" s="149">
        <f>SUM(G11:G12)</f>
        <v>15885730</v>
      </c>
      <c r="H10" s="24"/>
      <c r="I10" s="24">
        <f>SUM(I11:I12)</f>
        <v>15919274.17</v>
      </c>
      <c r="J10" s="78">
        <f t="shared" ref="J10" si="0">I10/F10*100</f>
        <v>117.71563647998387</v>
      </c>
      <c r="K10" s="78">
        <f t="shared" ref="K10" si="1">I10/G10*100</f>
        <v>100.21115913464473</v>
      </c>
    </row>
    <row r="11" spans="1:11" s="26" customFormat="1" x14ac:dyDescent="0.25">
      <c r="A11" s="209" t="s">
        <v>12</v>
      </c>
      <c r="B11" s="201"/>
      <c r="C11" s="201"/>
      <c r="D11" s="201"/>
      <c r="E11" s="203"/>
      <c r="F11" s="27">
        <v>13515296.08</v>
      </c>
      <c r="G11" s="150">
        <v>15880730</v>
      </c>
      <c r="H11" s="27"/>
      <c r="I11" s="27">
        <v>15911571.17</v>
      </c>
      <c r="J11" s="79">
        <f>I11/F11*100</f>
        <v>117.73009689033759</v>
      </c>
      <c r="K11" s="79">
        <f>I11/G11*100</f>
        <v>100.19420498931724</v>
      </c>
    </row>
    <row r="12" spans="1:11" s="26" customFormat="1" x14ac:dyDescent="0.25">
      <c r="A12" s="214" t="s">
        <v>17</v>
      </c>
      <c r="B12" s="203"/>
      <c r="C12" s="203"/>
      <c r="D12" s="203"/>
      <c r="E12" s="203"/>
      <c r="F12" s="27">
        <v>8203.98</v>
      </c>
      <c r="G12" s="150">
        <v>5000</v>
      </c>
      <c r="H12" s="27"/>
      <c r="I12" s="27">
        <v>7703</v>
      </c>
      <c r="J12" s="79">
        <f t="shared" ref="J12:J15" si="2">I12/F12*100</f>
        <v>93.893451714899356</v>
      </c>
      <c r="K12" s="79">
        <f t="shared" ref="K12:K16" si="3">I12/G12*100</f>
        <v>154.06</v>
      </c>
    </row>
    <row r="13" spans="1:11" x14ac:dyDescent="0.25">
      <c r="A13" s="8" t="s">
        <v>1</v>
      </c>
      <c r="B13" s="12"/>
      <c r="C13" s="12"/>
      <c r="D13" s="12"/>
      <c r="E13" s="12"/>
      <c r="F13" s="24">
        <f>SUM(F14:F15)</f>
        <v>17912999.390000001</v>
      </c>
      <c r="G13" s="149">
        <f>SUM(G14:G15)</f>
        <v>14978530</v>
      </c>
      <c r="H13" s="24"/>
      <c r="I13" s="24">
        <f>SUM(I14:I15)</f>
        <v>15658865.449999999</v>
      </c>
      <c r="J13" s="78">
        <f t="shared" si="2"/>
        <v>87.416211596264674</v>
      </c>
      <c r="K13" s="78">
        <f t="shared" si="3"/>
        <v>104.54207088412548</v>
      </c>
    </row>
    <row r="14" spans="1:11" s="26" customFormat="1" x14ac:dyDescent="0.25">
      <c r="A14" s="200" t="s">
        <v>13</v>
      </c>
      <c r="B14" s="201"/>
      <c r="C14" s="201"/>
      <c r="D14" s="201"/>
      <c r="E14" s="201"/>
      <c r="F14" s="27">
        <v>13351198.880000001</v>
      </c>
      <c r="G14" s="150">
        <v>14879830</v>
      </c>
      <c r="H14" s="27"/>
      <c r="I14" s="27">
        <v>15591644.139999999</v>
      </c>
      <c r="J14" s="79">
        <f t="shared" si="2"/>
        <v>116.78085451454227</v>
      </c>
      <c r="K14" s="79">
        <f t="shared" si="3"/>
        <v>104.78375183049806</v>
      </c>
    </row>
    <row r="15" spans="1:11" s="26" customFormat="1" x14ac:dyDescent="0.25">
      <c r="A15" s="202" t="s">
        <v>14</v>
      </c>
      <c r="B15" s="203"/>
      <c r="C15" s="203"/>
      <c r="D15" s="203"/>
      <c r="E15" s="203"/>
      <c r="F15" s="28">
        <v>4561800.5100000007</v>
      </c>
      <c r="G15" s="151">
        <v>98700</v>
      </c>
      <c r="H15" s="28"/>
      <c r="I15" s="28">
        <v>67221.310000000012</v>
      </c>
      <c r="J15" s="79">
        <f t="shared" si="2"/>
        <v>1.4735696980313593</v>
      </c>
      <c r="K15" s="79">
        <f t="shared" si="3"/>
        <v>68.106697061803459</v>
      </c>
    </row>
    <row r="16" spans="1:11" x14ac:dyDescent="0.25">
      <c r="A16" s="220" t="s">
        <v>298</v>
      </c>
      <c r="B16" s="207"/>
      <c r="C16" s="207"/>
      <c r="D16" s="207"/>
      <c r="E16" s="207"/>
      <c r="F16" s="24">
        <f>F10-F13</f>
        <v>-4389499.33</v>
      </c>
      <c r="G16" s="149">
        <f>G10-G13</f>
        <v>907200</v>
      </c>
      <c r="H16" s="25"/>
      <c r="I16" s="24">
        <f>I10-I13</f>
        <v>260408.72000000067</v>
      </c>
      <c r="J16" s="80"/>
      <c r="K16" s="80">
        <f t="shared" si="3"/>
        <v>28.70466490299831</v>
      </c>
    </row>
    <row r="17" spans="1:11" ht="18" x14ac:dyDescent="0.25">
      <c r="A17" s="74"/>
      <c r="B17" s="75"/>
      <c r="C17" s="75"/>
      <c r="D17" s="75"/>
      <c r="E17" s="75"/>
      <c r="F17" s="75"/>
      <c r="G17" s="75"/>
      <c r="H17" s="76"/>
      <c r="I17" s="76"/>
      <c r="J17" s="76"/>
      <c r="K17" s="76"/>
    </row>
    <row r="18" spans="1:11" s="26" customFormat="1" ht="18" customHeight="1" x14ac:dyDescent="0.25">
      <c r="A18" s="210" t="s">
        <v>19</v>
      </c>
      <c r="B18" s="210"/>
      <c r="C18" s="210"/>
      <c r="D18" s="210"/>
      <c r="E18" s="210"/>
      <c r="F18" s="75"/>
      <c r="G18" s="75"/>
      <c r="H18" s="76"/>
      <c r="I18" s="76"/>
      <c r="J18" s="76"/>
      <c r="K18" s="73" t="s">
        <v>39</v>
      </c>
    </row>
    <row r="19" spans="1:11" s="26" customFormat="1" ht="54" customHeight="1" x14ac:dyDescent="0.25">
      <c r="A19" s="211" t="s">
        <v>2</v>
      </c>
      <c r="B19" s="212"/>
      <c r="C19" s="212"/>
      <c r="D19" s="212"/>
      <c r="E19" s="213"/>
      <c r="F19" s="50" t="s">
        <v>282</v>
      </c>
      <c r="G19" s="51" t="s">
        <v>283</v>
      </c>
      <c r="H19" s="51" t="s">
        <v>285</v>
      </c>
      <c r="I19" s="50" t="s">
        <v>288</v>
      </c>
      <c r="J19" s="51" t="s">
        <v>289</v>
      </c>
      <c r="K19" s="51" t="s">
        <v>290</v>
      </c>
    </row>
    <row r="20" spans="1:11" s="9" customFormat="1" ht="11.25" customHeight="1" x14ac:dyDescent="0.2">
      <c r="A20" s="204">
        <v>1</v>
      </c>
      <c r="B20" s="204"/>
      <c r="C20" s="204"/>
      <c r="D20" s="204"/>
      <c r="E20" s="205"/>
      <c r="F20" s="23">
        <v>2</v>
      </c>
      <c r="G20" s="22">
        <v>3</v>
      </c>
      <c r="H20" s="22">
        <v>4</v>
      </c>
      <c r="I20" s="22">
        <v>5</v>
      </c>
      <c r="J20" s="22" t="s">
        <v>286</v>
      </c>
      <c r="K20" s="22" t="s">
        <v>287</v>
      </c>
    </row>
    <row r="21" spans="1:11" s="26" customFormat="1" ht="15.75" customHeight="1" x14ac:dyDescent="0.25">
      <c r="A21" s="209" t="s">
        <v>15</v>
      </c>
      <c r="B21" s="224"/>
      <c r="C21" s="224"/>
      <c r="D21" s="224"/>
      <c r="E21" s="225"/>
      <c r="F21" s="28">
        <v>4536133.78</v>
      </c>
      <c r="G21" s="151">
        <v>0</v>
      </c>
      <c r="H21" s="28"/>
      <c r="I21" s="28">
        <v>0</v>
      </c>
      <c r="J21" s="79">
        <f t="shared" ref="J21:J26" si="4">I21/F21*100</f>
        <v>0</v>
      </c>
      <c r="K21" s="79" t="str">
        <f>IFERROR(I21/G21*100,"")</f>
        <v/>
      </c>
    </row>
    <row r="22" spans="1:11" s="26" customFormat="1" x14ac:dyDescent="0.25">
      <c r="A22" s="209" t="s">
        <v>16</v>
      </c>
      <c r="B22" s="201"/>
      <c r="C22" s="201"/>
      <c r="D22" s="201"/>
      <c r="E22" s="201"/>
      <c r="F22" s="28">
        <v>453613.38</v>
      </c>
      <c r="G22" s="151">
        <v>907200</v>
      </c>
      <c r="H22" s="28"/>
      <c r="I22" s="28">
        <v>907226.76</v>
      </c>
      <c r="J22" s="79">
        <f t="shared" si="4"/>
        <v>200</v>
      </c>
      <c r="K22" s="79">
        <f t="shared" ref="K22:K25" si="5">IFERROR(I22/G22*100,"")</f>
        <v>100.00294973544975</v>
      </c>
    </row>
    <row r="23" spans="1:11" s="66" customFormat="1" ht="15" customHeight="1" x14ac:dyDescent="0.25">
      <c r="A23" s="220" t="s">
        <v>299</v>
      </c>
      <c r="B23" s="207"/>
      <c r="C23" s="207"/>
      <c r="D23" s="207"/>
      <c r="E23" s="207"/>
      <c r="F23" s="24">
        <f>F21-F22</f>
        <v>4082520.4000000004</v>
      </c>
      <c r="G23" s="149">
        <f>G21-G22</f>
        <v>-907200</v>
      </c>
      <c r="H23" s="25"/>
      <c r="I23" s="24">
        <f>I21-I22</f>
        <v>-907226.76</v>
      </c>
      <c r="J23" s="80"/>
      <c r="K23" s="80">
        <f t="shared" si="5"/>
        <v>100.00294973544975</v>
      </c>
    </row>
    <row r="24" spans="1:11" s="66" customFormat="1" ht="15" customHeight="1" x14ac:dyDescent="0.25">
      <c r="A24" s="77"/>
      <c r="B24" s="77"/>
      <c r="C24" s="77"/>
      <c r="D24" s="77"/>
      <c r="E24" s="77"/>
      <c r="F24" s="77"/>
      <c r="G24" s="152"/>
      <c r="H24" s="77"/>
      <c r="I24" s="77"/>
      <c r="J24" s="81"/>
      <c r="K24" s="81"/>
    </row>
    <row r="25" spans="1:11" s="66" customFormat="1" ht="15" customHeight="1" x14ac:dyDescent="0.25">
      <c r="A25" s="221" t="s">
        <v>20</v>
      </c>
      <c r="B25" s="222"/>
      <c r="C25" s="222"/>
      <c r="D25" s="222"/>
      <c r="E25" s="223"/>
      <c r="F25" s="65">
        <v>-392680.2</v>
      </c>
      <c r="G25" s="153">
        <v>0</v>
      </c>
      <c r="H25" s="65"/>
      <c r="I25" s="65">
        <f>F27</f>
        <v>-699659.13999999966</v>
      </c>
      <c r="J25" s="79">
        <f t="shared" si="4"/>
        <v>178.17530397509211</v>
      </c>
      <c r="K25" s="79" t="str">
        <f t="shared" si="5"/>
        <v/>
      </c>
    </row>
    <row r="26" spans="1:11" s="66" customFormat="1" ht="26.25" customHeight="1" x14ac:dyDescent="0.25">
      <c r="A26" s="217" t="s">
        <v>300</v>
      </c>
      <c r="B26" s="218"/>
      <c r="C26" s="218"/>
      <c r="D26" s="218"/>
      <c r="E26" s="219"/>
      <c r="F26" s="154">
        <f>F16+F23</f>
        <v>-306978.9299999997</v>
      </c>
      <c r="G26" s="154">
        <f>G16+G23</f>
        <v>0</v>
      </c>
      <c r="H26" s="154"/>
      <c r="I26" s="154">
        <f>I16+I23</f>
        <v>-646818.03999999934</v>
      </c>
      <c r="J26" s="155">
        <f t="shared" si="4"/>
        <v>210.70437635573228</v>
      </c>
      <c r="K26" s="155"/>
    </row>
    <row r="27" spans="1:11" x14ac:dyDescent="0.25">
      <c r="A27" s="220" t="s">
        <v>40</v>
      </c>
      <c r="B27" s="207"/>
      <c r="C27" s="207"/>
      <c r="D27" s="207"/>
      <c r="E27" s="207"/>
      <c r="F27" s="24">
        <f>SUM(F25:F26)-0.01</f>
        <v>-699659.13999999966</v>
      </c>
      <c r="G27" s="149">
        <f>SUM(G25:G26)</f>
        <v>0</v>
      </c>
      <c r="H27" s="24"/>
      <c r="I27" s="24">
        <f>SUM(I25:I26)</f>
        <v>-1346477.179999999</v>
      </c>
      <c r="J27" s="78">
        <f t="shared" ref="J27" si="6">I27/F27*100</f>
        <v>192.44759383833673</v>
      </c>
      <c r="K27" s="78" t="str">
        <f t="shared" ref="K27" si="7">IFERROR(I27/G27*100,"")</f>
        <v/>
      </c>
    </row>
    <row r="28" spans="1:11" ht="15.75" x14ac:dyDescent="0.25">
      <c r="A28" s="16"/>
      <c r="B28" s="4"/>
      <c r="C28" s="4"/>
      <c r="D28" s="4"/>
      <c r="E28" s="4"/>
      <c r="F28" s="5"/>
      <c r="G28" s="5"/>
      <c r="H28" s="5"/>
      <c r="I28" s="5"/>
      <c r="J28" s="5"/>
    </row>
    <row r="29" spans="1:11" ht="15" customHeight="1" x14ac:dyDescent="0.25">
      <c r="A29" s="216" t="s">
        <v>284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</row>
    <row r="30" spans="1:11" ht="15.75" customHeight="1" x14ac:dyDescent="0.2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</row>
    <row r="31" spans="1:11" ht="15.75" customHeight="1" x14ac:dyDescent="0.2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</row>
    <row r="32" spans="1:11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</row>
    <row r="34" spans="1:1" ht="15" customHeight="1" x14ac:dyDescent="0.25">
      <c r="A34" t="s">
        <v>336</v>
      </c>
    </row>
  </sheetData>
  <mergeCells count="23">
    <mergeCell ref="A29:K32"/>
    <mergeCell ref="A26:E26"/>
    <mergeCell ref="A18:E18"/>
    <mergeCell ref="A16:E16"/>
    <mergeCell ref="A27:E27"/>
    <mergeCell ref="A25:E25"/>
    <mergeCell ref="A19:E19"/>
    <mergeCell ref="A20:E20"/>
    <mergeCell ref="A22:E22"/>
    <mergeCell ref="A23:E23"/>
    <mergeCell ref="A21:E21"/>
    <mergeCell ref="A1:K1"/>
    <mergeCell ref="A3:K3"/>
    <mergeCell ref="A5:K5"/>
    <mergeCell ref="A14:E14"/>
    <mergeCell ref="A15:E15"/>
    <mergeCell ref="A9:E9"/>
    <mergeCell ref="A10:E10"/>
    <mergeCell ref="A11:E11"/>
    <mergeCell ref="A7:E7"/>
    <mergeCell ref="A8:E8"/>
    <mergeCell ref="A12:E12"/>
    <mergeCell ref="A4:C4"/>
  </mergeCells>
  <pageMargins left="0.43307086614173229" right="0.43307086614173229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2" sqref="A2:G2"/>
    </sheetView>
  </sheetViews>
  <sheetFormatPr defaultRowHeight="15" x14ac:dyDescent="0.25"/>
  <cols>
    <col min="1" max="1" width="88.28515625" bestFit="1" customWidth="1"/>
    <col min="2" max="3" width="13.85546875" customWidth="1"/>
    <col min="4" max="4" width="7.5703125" customWidth="1"/>
    <col min="5" max="5" width="14" style="26" customWidth="1"/>
    <col min="6" max="6" width="11.140625" style="26" customWidth="1"/>
    <col min="7" max="7" width="9.7109375" style="26" customWidth="1"/>
  </cols>
  <sheetData>
    <row r="1" spans="1:11" ht="18" customHeight="1" x14ac:dyDescent="0.25">
      <c r="A1" s="1"/>
      <c r="B1" s="1"/>
      <c r="C1" s="1"/>
      <c r="D1" s="1"/>
      <c r="E1" s="6"/>
      <c r="F1" s="6"/>
    </row>
    <row r="2" spans="1:11" ht="15.75" customHeight="1" x14ac:dyDescent="0.25">
      <c r="A2" s="40" t="s">
        <v>4</v>
      </c>
      <c r="B2" s="40"/>
      <c r="C2" s="40"/>
      <c r="D2" s="40"/>
      <c r="E2" s="45"/>
      <c r="F2" s="45"/>
      <c r="G2" s="45"/>
      <c r="H2" s="39"/>
      <c r="I2" s="39"/>
      <c r="J2" s="39"/>
      <c r="K2" s="39"/>
    </row>
    <row r="3" spans="1:11" ht="11.25" customHeight="1" x14ac:dyDescent="0.25">
      <c r="A3" s="41"/>
      <c r="B3" s="41"/>
      <c r="C3" s="41"/>
      <c r="D3" s="41"/>
      <c r="E3" s="46"/>
      <c r="F3" s="46"/>
      <c r="G3" s="46"/>
      <c r="H3" s="7"/>
      <c r="I3" s="2"/>
      <c r="J3" s="2"/>
    </row>
    <row r="4" spans="1:11" ht="18" customHeight="1" x14ac:dyDescent="0.25">
      <c r="A4" s="40" t="s">
        <v>69</v>
      </c>
      <c r="B4" s="40"/>
      <c r="C4" s="40"/>
      <c r="D4" s="40"/>
      <c r="E4" s="45"/>
      <c r="F4" s="45"/>
      <c r="G4" s="45"/>
      <c r="H4" s="39"/>
      <c r="I4" s="39"/>
      <c r="J4" s="39"/>
      <c r="K4" s="39"/>
    </row>
    <row r="5" spans="1:11" ht="12" customHeight="1" x14ac:dyDescent="0.25">
      <c r="A5" s="41"/>
      <c r="B5" s="41"/>
      <c r="C5" s="41"/>
      <c r="D5" s="41"/>
      <c r="E5" s="46"/>
      <c r="F5" s="46"/>
      <c r="G5" s="46"/>
      <c r="H5" s="7"/>
      <c r="I5" s="2"/>
      <c r="J5" s="2"/>
    </row>
    <row r="6" spans="1:11" ht="15.75" customHeight="1" x14ac:dyDescent="0.25">
      <c r="A6" s="40" t="s">
        <v>70</v>
      </c>
      <c r="B6" s="40"/>
      <c r="C6" s="40"/>
      <c r="D6" s="40"/>
      <c r="E6" s="45"/>
      <c r="F6" s="45"/>
      <c r="G6" s="45"/>
      <c r="H6" s="39"/>
      <c r="I6" s="39"/>
      <c r="J6" s="39"/>
      <c r="K6" s="39"/>
    </row>
    <row r="7" spans="1:11" ht="12.75" customHeight="1" x14ac:dyDescent="0.25">
      <c r="A7" s="1"/>
      <c r="B7" s="3"/>
      <c r="C7" s="3"/>
      <c r="D7" s="3"/>
      <c r="E7" s="47"/>
      <c r="F7" s="48"/>
      <c r="G7" s="49" t="s">
        <v>39</v>
      </c>
    </row>
    <row r="8" spans="1:11" s="26" customFormat="1" ht="51" x14ac:dyDescent="0.25">
      <c r="A8" s="52" t="s">
        <v>2</v>
      </c>
      <c r="B8" s="50" t="s">
        <v>282</v>
      </c>
      <c r="C8" s="51" t="s">
        <v>314</v>
      </c>
      <c r="D8" s="51" t="s">
        <v>285</v>
      </c>
      <c r="E8" s="50" t="s">
        <v>288</v>
      </c>
      <c r="F8" s="51" t="s">
        <v>289</v>
      </c>
      <c r="G8" s="51" t="s">
        <v>290</v>
      </c>
    </row>
    <row r="9" spans="1:11" ht="12.75" customHeight="1" x14ac:dyDescent="0.25">
      <c r="A9" s="23">
        <v>1</v>
      </c>
      <c r="B9" s="23">
        <v>2</v>
      </c>
      <c r="C9" s="22">
        <v>3</v>
      </c>
      <c r="D9" s="22">
        <v>4</v>
      </c>
      <c r="E9" s="22">
        <v>5</v>
      </c>
      <c r="F9" s="22" t="s">
        <v>5</v>
      </c>
      <c r="G9" s="22" t="s">
        <v>37</v>
      </c>
    </row>
    <row r="10" spans="1:11" s="94" customFormat="1" ht="27.75" customHeight="1" x14ac:dyDescent="0.25">
      <c r="A10" s="90" t="s">
        <v>71</v>
      </c>
      <c r="B10" s="91">
        <f>B11+B38</f>
        <v>13523500.059999947</v>
      </c>
      <c r="C10" s="92">
        <f t="shared" ref="C10:E10" si="0">C11+C38</f>
        <v>15885730</v>
      </c>
      <c r="D10" s="91"/>
      <c r="E10" s="91">
        <f t="shared" si="0"/>
        <v>15919274.169999871</v>
      </c>
      <c r="F10" s="93">
        <f t="shared" ref="F10" si="1">IFERROR($E10/B10*100,"")</f>
        <v>117.71563647998337</v>
      </c>
      <c r="G10" s="93">
        <f t="shared" ref="G10" si="2">IFERROR($E10/C10*100,"")</f>
        <v>100.21115913464394</v>
      </c>
    </row>
    <row r="11" spans="1:11" x14ac:dyDescent="0.25">
      <c r="A11" s="30" t="s">
        <v>41</v>
      </c>
      <c r="B11" s="33">
        <v>13515296.079999946</v>
      </c>
      <c r="C11" s="34">
        <v>15880730</v>
      </c>
      <c r="D11" s="84"/>
      <c r="E11" s="33">
        <v>15911571.169999871</v>
      </c>
      <c r="F11" s="88">
        <f t="shared" ref="F11:F41" si="3">IFERROR($E11/B11*100,"")</f>
        <v>117.73009689033714</v>
      </c>
      <c r="G11" s="88">
        <f t="shared" ref="G11:G41" si="4">IFERROR($E11/C11*100,"")</f>
        <v>100.19420498931643</v>
      </c>
    </row>
    <row r="12" spans="1:11" ht="15.75" customHeight="1" x14ac:dyDescent="0.25">
      <c r="A12" s="31" t="s">
        <v>42</v>
      </c>
      <c r="B12" s="35">
        <v>553114.20000000007</v>
      </c>
      <c r="C12" s="36">
        <v>675000</v>
      </c>
      <c r="D12" s="85"/>
      <c r="E12" s="35">
        <v>951047.44</v>
      </c>
      <c r="F12" s="89">
        <f t="shared" si="3"/>
        <v>171.94413739513465</v>
      </c>
      <c r="G12" s="89">
        <f t="shared" si="4"/>
        <v>140.89591703703704</v>
      </c>
    </row>
    <row r="13" spans="1:11" x14ac:dyDescent="0.25">
      <c r="A13" s="96" t="s">
        <v>306</v>
      </c>
      <c r="B13" s="99"/>
      <c r="C13" s="100"/>
      <c r="D13" s="98"/>
      <c r="E13" s="99">
        <v>507809.74</v>
      </c>
      <c r="F13" s="101" t="str">
        <f t="shared" si="3"/>
        <v/>
      </c>
      <c r="G13" s="101" t="str">
        <f t="shared" si="4"/>
        <v/>
      </c>
    </row>
    <row r="14" spans="1:11" x14ac:dyDescent="0.25">
      <c r="A14" s="32" t="s">
        <v>307</v>
      </c>
      <c r="B14" s="37"/>
      <c r="C14" s="38"/>
      <c r="D14" s="86"/>
      <c r="E14" s="37">
        <v>507809.74</v>
      </c>
      <c r="F14" s="87" t="str">
        <f t="shared" si="3"/>
        <v/>
      </c>
      <c r="G14" s="87" t="str">
        <f t="shared" si="4"/>
        <v/>
      </c>
    </row>
    <row r="15" spans="1:11" x14ac:dyDescent="0.25">
      <c r="A15" s="96" t="s">
        <v>43</v>
      </c>
      <c r="B15" s="99">
        <v>434253.31000000006</v>
      </c>
      <c r="C15" s="100">
        <v>403000</v>
      </c>
      <c r="D15" s="98"/>
      <c r="E15" s="99">
        <v>352635.95999999996</v>
      </c>
      <c r="F15" s="101">
        <f t="shared" si="3"/>
        <v>81.205128868217471</v>
      </c>
      <c r="G15" s="101">
        <f t="shared" si="4"/>
        <v>87.502719602977663</v>
      </c>
    </row>
    <row r="16" spans="1:11" x14ac:dyDescent="0.25">
      <c r="A16" s="32" t="s">
        <v>44</v>
      </c>
      <c r="B16" s="37">
        <v>434253.31000000006</v>
      </c>
      <c r="C16" s="38">
        <v>403000</v>
      </c>
      <c r="D16" s="86"/>
      <c r="E16" s="37">
        <v>352635.95999999996</v>
      </c>
      <c r="F16" s="87">
        <f t="shared" si="3"/>
        <v>81.205128868217471</v>
      </c>
      <c r="G16" s="87">
        <f t="shared" si="4"/>
        <v>87.502719602977663</v>
      </c>
    </row>
    <row r="17" spans="1:7" x14ac:dyDescent="0.25">
      <c r="A17" s="96" t="s">
        <v>45</v>
      </c>
      <c r="B17" s="99">
        <v>118860.89000000001</v>
      </c>
      <c r="C17" s="100">
        <v>272000</v>
      </c>
      <c r="D17" s="98"/>
      <c r="E17" s="99">
        <v>90601.74</v>
      </c>
      <c r="F17" s="101">
        <f t="shared" si="3"/>
        <v>76.225022376998851</v>
      </c>
      <c r="G17" s="101">
        <f t="shared" si="4"/>
        <v>33.309463235294118</v>
      </c>
    </row>
    <row r="18" spans="1:7" x14ac:dyDescent="0.25">
      <c r="A18" s="32" t="s">
        <v>46</v>
      </c>
      <c r="B18" s="37">
        <v>118860.89000000001</v>
      </c>
      <c r="C18" s="38">
        <v>272000</v>
      </c>
      <c r="D18" s="86"/>
      <c r="E18" s="37">
        <v>90601.74</v>
      </c>
      <c r="F18" s="87">
        <f t="shared" si="3"/>
        <v>76.225022376998851</v>
      </c>
      <c r="G18" s="87">
        <f t="shared" si="4"/>
        <v>33.309463235294118</v>
      </c>
    </row>
    <row r="19" spans="1:7" x14ac:dyDescent="0.25">
      <c r="A19" s="31" t="s">
        <v>47</v>
      </c>
      <c r="B19" s="35">
        <v>68877.12999999999</v>
      </c>
      <c r="C19" s="36">
        <v>223200</v>
      </c>
      <c r="D19" s="85"/>
      <c r="E19" s="35">
        <v>36727.459999999985</v>
      </c>
      <c r="F19" s="89">
        <f t="shared" si="3"/>
        <v>53.323156757547807</v>
      </c>
      <c r="G19" s="89">
        <f t="shared" si="4"/>
        <v>16.454955197132609</v>
      </c>
    </row>
    <row r="20" spans="1:7" x14ac:dyDescent="0.25">
      <c r="A20" s="96" t="s">
        <v>48</v>
      </c>
      <c r="B20" s="99">
        <v>68877.12999999999</v>
      </c>
      <c r="C20" s="100">
        <v>223200</v>
      </c>
      <c r="D20" s="98"/>
      <c r="E20" s="99">
        <v>36727.459999999985</v>
      </c>
      <c r="F20" s="101">
        <f t="shared" si="3"/>
        <v>53.323156757547807</v>
      </c>
      <c r="G20" s="101">
        <f t="shared" si="4"/>
        <v>16.454955197132609</v>
      </c>
    </row>
    <row r="21" spans="1:7" x14ac:dyDescent="0.25">
      <c r="A21" s="32" t="s">
        <v>49</v>
      </c>
      <c r="B21" s="37">
        <v>68877.12999999999</v>
      </c>
      <c r="C21" s="38">
        <v>223200</v>
      </c>
      <c r="D21" s="86"/>
      <c r="E21" s="37">
        <v>36727.459999999985</v>
      </c>
      <c r="F21" s="87">
        <f t="shared" si="3"/>
        <v>53.323156757547807</v>
      </c>
      <c r="G21" s="87">
        <f t="shared" si="4"/>
        <v>16.454955197132609</v>
      </c>
    </row>
    <row r="22" spans="1:7" x14ac:dyDescent="0.25">
      <c r="A22" s="31" t="s">
        <v>50</v>
      </c>
      <c r="B22" s="35">
        <v>319015.99000000168</v>
      </c>
      <c r="C22" s="36">
        <v>275900</v>
      </c>
      <c r="D22" s="85"/>
      <c r="E22" s="35">
        <v>263012.29000000301</v>
      </c>
      <c r="F22" s="89">
        <f t="shared" si="3"/>
        <v>82.444861149436932</v>
      </c>
      <c r="G22" s="89">
        <f t="shared" si="4"/>
        <v>95.328847408482417</v>
      </c>
    </row>
    <row r="23" spans="1:7" x14ac:dyDescent="0.25">
      <c r="A23" s="96" t="s">
        <v>51</v>
      </c>
      <c r="B23" s="99">
        <v>318816.91000000166</v>
      </c>
      <c r="C23" s="100">
        <v>275900</v>
      </c>
      <c r="D23" s="98"/>
      <c r="E23" s="99">
        <v>263012.29000000301</v>
      </c>
      <c r="F23" s="101">
        <f t="shared" si="3"/>
        <v>82.496342493251575</v>
      </c>
      <c r="G23" s="101">
        <f t="shared" si="4"/>
        <v>95.328847408482417</v>
      </c>
    </row>
    <row r="24" spans="1:7" x14ac:dyDescent="0.25">
      <c r="A24" s="32" t="s">
        <v>52</v>
      </c>
      <c r="B24" s="37">
        <v>318816.91000000166</v>
      </c>
      <c r="C24" s="38">
        <v>275900</v>
      </c>
      <c r="D24" s="86"/>
      <c r="E24" s="37">
        <v>263012.29000000301</v>
      </c>
      <c r="F24" s="87">
        <f t="shared" si="3"/>
        <v>82.496342493251575</v>
      </c>
      <c r="G24" s="87">
        <f t="shared" si="4"/>
        <v>95.328847408482417</v>
      </c>
    </row>
    <row r="25" spans="1:7" x14ac:dyDescent="0.25">
      <c r="A25" s="96" t="s">
        <v>53</v>
      </c>
      <c r="B25" s="99">
        <v>199.08</v>
      </c>
      <c r="C25" s="100"/>
      <c r="D25" s="98"/>
      <c r="E25" s="99"/>
      <c r="F25" s="101">
        <f t="shared" si="3"/>
        <v>0</v>
      </c>
      <c r="G25" s="101" t="str">
        <f t="shared" si="4"/>
        <v/>
      </c>
    </row>
    <row r="26" spans="1:7" ht="15.75" customHeight="1" x14ac:dyDescent="0.25">
      <c r="A26" s="32" t="s">
        <v>54</v>
      </c>
      <c r="B26" s="37">
        <v>199.08</v>
      </c>
      <c r="C26" s="38"/>
      <c r="D26" s="86"/>
      <c r="E26" s="37"/>
      <c r="F26" s="87">
        <f t="shared" si="3"/>
        <v>0</v>
      </c>
      <c r="G26" s="87" t="str">
        <f t="shared" si="4"/>
        <v/>
      </c>
    </row>
    <row r="27" spans="1:7" ht="15.75" customHeight="1" x14ac:dyDescent="0.25">
      <c r="A27" s="31" t="s">
        <v>55</v>
      </c>
      <c r="B27" s="35">
        <v>12574242.919999944</v>
      </c>
      <c r="C27" s="36">
        <v>14706530</v>
      </c>
      <c r="D27" s="85"/>
      <c r="E27" s="35">
        <v>14660783.979999868</v>
      </c>
      <c r="F27" s="89">
        <f t="shared" si="3"/>
        <v>116.59377087968596</v>
      </c>
      <c r="G27" s="89">
        <f t="shared" si="4"/>
        <v>99.688940763047896</v>
      </c>
    </row>
    <row r="28" spans="1:7" x14ac:dyDescent="0.25">
      <c r="A28" s="96" t="s">
        <v>56</v>
      </c>
      <c r="B28" s="99">
        <v>845267.33</v>
      </c>
      <c r="C28" s="100">
        <v>1284530</v>
      </c>
      <c r="D28" s="98"/>
      <c r="E28" s="99">
        <v>1325589.9200000002</v>
      </c>
      <c r="F28" s="101">
        <f t="shared" si="3"/>
        <v>156.8249325334744</v>
      </c>
      <c r="G28" s="101">
        <f t="shared" si="4"/>
        <v>103.19649365915939</v>
      </c>
    </row>
    <row r="29" spans="1:7" ht="15.75" customHeight="1" x14ac:dyDescent="0.25">
      <c r="A29" s="32" t="s">
        <v>57</v>
      </c>
      <c r="B29" s="37">
        <v>375727.07999999996</v>
      </c>
      <c r="C29" s="38">
        <v>339650</v>
      </c>
      <c r="D29" s="86"/>
      <c r="E29" s="37">
        <v>380664.63000000006</v>
      </c>
      <c r="F29" s="87">
        <f t="shared" si="3"/>
        <v>101.31413205563999</v>
      </c>
      <c r="G29" s="87">
        <f t="shared" si="4"/>
        <v>112.07555719122628</v>
      </c>
    </row>
    <row r="30" spans="1:7" ht="15.75" customHeight="1" x14ac:dyDescent="0.25">
      <c r="A30" s="32" t="s">
        <v>58</v>
      </c>
      <c r="B30" s="37">
        <v>469540.25</v>
      </c>
      <c r="C30" s="38">
        <v>907180</v>
      </c>
      <c r="D30" s="86"/>
      <c r="E30" s="37">
        <v>907226.76</v>
      </c>
      <c r="F30" s="87">
        <f t="shared" si="3"/>
        <v>193.21597243260828</v>
      </c>
      <c r="G30" s="87">
        <f t="shared" si="4"/>
        <v>100.00515443462157</v>
      </c>
    </row>
    <row r="31" spans="1:7" ht="15.75" customHeight="1" x14ac:dyDescent="0.25">
      <c r="A31" s="32" t="s">
        <v>308</v>
      </c>
      <c r="B31" s="37"/>
      <c r="C31" s="38">
        <v>37700</v>
      </c>
      <c r="D31" s="86"/>
      <c r="E31" s="37">
        <v>37698.53</v>
      </c>
      <c r="F31" s="87" t="str">
        <f t="shared" si="3"/>
        <v/>
      </c>
      <c r="G31" s="87">
        <f t="shared" si="4"/>
        <v>99.996100795755964</v>
      </c>
    </row>
    <row r="32" spans="1:7" x14ac:dyDescent="0.25">
      <c r="A32" s="96" t="s">
        <v>59</v>
      </c>
      <c r="B32" s="99">
        <v>11728975.589999944</v>
      </c>
      <c r="C32" s="100">
        <v>13422000</v>
      </c>
      <c r="D32" s="98"/>
      <c r="E32" s="99">
        <v>13335194.059999868</v>
      </c>
      <c r="F32" s="101">
        <f t="shared" si="3"/>
        <v>113.69444805878339</v>
      </c>
      <c r="G32" s="101">
        <f t="shared" si="4"/>
        <v>99.353256295633059</v>
      </c>
    </row>
    <row r="33" spans="1:7" ht="15.75" customHeight="1" x14ac:dyDescent="0.25">
      <c r="A33" s="32" t="s">
        <v>60</v>
      </c>
      <c r="B33" s="37">
        <v>11728975.589999944</v>
      </c>
      <c r="C33" s="38">
        <v>13422000</v>
      </c>
      <c r="D33" s="86"/>
      <c r="E33" s="37">
        <v>13335194.059999868</v>
      </c>
      <c r="F33" s="87">
        <f t="shared" si="3"/>
        <v>113.69444805878339</v>
      </c>
      <c r="G33" s="87">
        <f t="shared" si="4"/>
        <v>99.353256295633059</v>
      </c>
    </row>
    <row r="34" spans="1:7" ht="15.75" customHeight="1" x14ac:dyDescent="0.25">
      <c r="A34" s="31" t="s">
        <v>61</v>
      </c>
      <c r="B34" s="35">
        <v>45.839999999999996</v>
      </c>
      <c r="C34" s="36">
        <v>100</v>
      </c>
      <c r="D34" s="85"/>
      <c r="E34" s="35"/>
      <c r="F34" s="89">
        <f t="shared" si="3"/>
        <v>0</v>
      </c>
      <c r="G34" s="89">
        <f t="shared" si="4"/>
        <v>0</v>
      </c>
    </row>
    <row r="35" spans="1:7" x14ac:dyDescent="0.25">
      <c r="A35" s="96" t="s">
        <v>62</v>
      </c>
      <c r="B35" s="99">
        <v>45.839999999999996</v>
      </c>
      <c r="C35" s="100">
        <v>100</v>
      </c>
      <c r="D35" s="98"/>
      <c r="E35" s="99"/>
      <c r="F35" s="101">
        <f t="shared" si="3"/>
        <v>0</v>
      </c>
      <c r="G35" s="101">
        <f t="shared" si="4"/>
        <v>0</v>
      </c>
    </row>
    <row r="36" spans="1:7" ht="15.75" customHeight="1" x14ac:dyDescent="0.25">
      <c r="A36" s="32" t="s">
        <v>63</v>
      </c>
      <c r="B36" s="37">
        <v>3.83</v>
      </c>
      <c r="C36" s="38">
        <v>100</v>
      </c>
      <c r="D36" s="86"/>
      <c r="E36" s="37"/>
      <c r="F36" s="87">
        <f t="shared" si="3"/>
        <v>0</v>
      </c>
      <c r="G36" s="87">
        <f t="shared" si="4"/>
        <v>0</v>
      </c>
    </row>
    <row r="37" spans="1:7" ht="15.75" customHeight="1" x14ac:dyDescent="0.25">
      <c r="A37" s="32" t="s">
        <v>64</v>
      </c>
      <c r="B37" s="37">
        <v>42.01</v>
      </c>
      <c r="C37" s="38">
        <v>0</v>
      </c>
      <c r="D37" s="86"/>
      <c r="E37" s="37"/>
      <c r="F37" s="87">
        <f t="shared" si="3"/>
        <v>0</v>
      </c>
      <c r="G37" s="87" t="str">
        <f t="shared" si="4"/>
        <v/>
      </c>
    </row>
    <row r="38" spans="1:7" ht="15.75" customHeight="1" x14ac:dyDescent="0.25">
      <c r="A38" s="30" t="s">
        <v>65</v>
      </c>
      <c r="B38" s="33">
        <v>8203.98</v>
      </c>
      <c r="C38" s="34">
        <v>5000</v>
      </c>
      <c r="D38" s="84"/>
      <c r="E38" s="33">
        <v>7703</v>
      </c>
      <c r="F38" s="88">
        <f t="shared" si="3"/>
        <v>93.893451714899356</v>
      </c>
      <c r="G38" s="88">
        <f t="shared" si="4"/>
        <v>154.06</v>
      </c>
    </row>
    <row r="39" spans="1:7" ht="15.75" customHeight="1" x14ac:dyDescent="0.25">
      <c r="A39" s="31" t="s">
        <v>66</v>
      </c>
      <c r="B39" s="35">
        <v>8203.98</v>
      </c>
      <c r="C39" s="36">
        <v>5000</v>
      </c>
      <c r="D39" s="85"/>
      <c r="E39" s="35">
        <v>7703</v>
      </c>
      <c r="F39" s="89">
        <f t="shared" si="3"/>
        <v>93.893451714899356</v>
      </c>
      <c r="G39" s="89">
        <f t="shared" si="4"/>
        <v>154.06</v>
      </c>
    </row>
    <row r="40" spans="1:7" x14ac:dyDescent="0.25">
      <c r="A40" s="96" t="s">
        <v>67</v>
      </c>
      <c r="B40" s="99">
        <v>8203.98</v>
      </c>
      <c r="C40" s="100">
        <v>5000</v>
      </c>
      <c r="D40" s="98"/>
      <c r="E40" s="99">
        <v>7703</v>
      </c>
      <c r="F40" s="101">
        <f t="shared" si="3"/>
        <v>93.893451714899356</v>
      </c>
      <c r="G40" s="101">
        <f t="shared" si="4"/>
        <v>154.06</v>
      </c>
    </row>
    <row r="41" spans="1:7" ht="15.75" customHeight="1" x14ac:dyDescent="0.25">
      <c r="A41" s="32" t="s">
        <v>68</v>
      </c>
      <c r="B41" s="37">
        <v>8203.98</v>
      </c>
      <c r="C41" s="38">
        <v>5000</v>
      </c>
      <c r="D41" s="86"/>
      <c r="E41" s="37">
        <v>7703</v>
      </c>
      <c r="F41" s="87">
        <f t="shared" si="3"/>
        <v>93.893451714899356</v>
      </c>
      <c r="G41" s="87">
        <f t="shared" si="4"/>
        <v>154.06</v>
      </c>
    </row>
    <row r="42" spans="1:7" ht="15.75" customHeight="1" x14ac:dyDescent="0.25">
      <c r="F42" s="102"/>
      <c r="G42" s="102"/>
    </row>
    <row r="43" spans="1:7" ht="15.75" customHeight="1" x14ac:dyDescent="0.25">
      <c r="A43" s="7"/>
      <c r="B43" s="7"/>
      <c r="C43" s="7"/>
      <c r="D43" s="7"/>
      <c r="E43" s="2"/>
      <c r="F43" s="103"/>
      <c r="G43" s="103"/>
    </row>
    <row r="44" spans="1:7" s="26" customFormat="1" ht="51" x14ac:dyDescent="0.25">
      <c r="A44" s="52" t="s">
        <v>2</v>
      </c>
      <c r="B44" s="50" t="s">
        <v>282</v>
      </c>
      <c r="C44" s="51" t="s">
        <v>283</v>
      </c>
      <c r="D44" s="51" t="s">
        <v>285</v>
      </c>
      <c r="E44" s="50" t="s">
        <v>288</v>
      </c>
      <c r="F44" s="104" t="s">
        <v>289</v>
      </c>
      <c r="G44" s="104" t="s">
        <v>290</v>
      </c>
    </row>
    <row r="45" spans="1:7" ht="12.75" customHeight="1" x14ac:dyDescent="0.25">
      <c r="A45" s="23">
        <v>1</v>
      </c>
      <c r="B45" s="23">
        <v>2</v>
      </c>
      <c r="C45" s="22">
        <v>3</v>
      </c>
      <c r="D45" s="22">
        <v>4</v>
      </c>
      <c r="E45" s="22">
        <v>5</v>
      </c>
      <c r="F45" s="105" t="s">
        <v>5</v>
      </c>
      <c r="G45" s="105" t="s">
        <v>37</v>
      </c>
    </row>
    <row r="46" spans="1:7" s="94" customFormat="1" ht="25.5" customHeight="1" x14ac:dyDescent="0.25">
      <c r="A46" s="90" t="s">
        <v>133</v>
      </c>
      <c r="B46" s="91">
        <f>B47+B96</f>
        <v>17912999.359999999</v>
      </c>
      <c r="C46" s="92">
        <f t="shared" ref="C46:E46" si="5">C47+C96</f>
        <v>14978530</v>
      </c>
      <c r="D46" s="95"/>
      <c r="E46" s="91">
        <f t="shared" si="5"/>
        <v>15658865.449999996</v>
      </c>
      <c r="F46" s="93">
        <f t="shared" ref="F46:F103" si="6">IFERROR($E46/B46*100,"")</f>
        <v>87.416211742665951</v>
      </c>
      <c r="G46" s="93">
        <f t="shared" ref="G46:G103" si="7">IFERROR($E46/C46*100,"")</f>
        <v>104.54207088412544</v>
      </c>
    </row>
    <row r="47" spans="1:7" x14ac:dyDescent="0.25">
      <c r="A47" s="30" t="s">
        <v>72</v>
      </c>
      <c r="B47" s="33">
        <v>13351198.849999998</v>
      </c>
      <c r="C47" s="34">
        <v>14879830</v>
      </c>
      <c r="D47" s="84"/>
      <c r="E47" s="33">
        <v>15591644.139999995</v>
      </c>
      <c r="F47" s="88">
        <f t="shared" si="6"/>
        <v>116.78085477694759</v>
      </c>
      <c r="G47" s="88">
        <f t="shared" si="7"/>
        <v>104.78375183049803</v>
      </c>
    </row>
    <row r="48" spans="1:7" x14ac:dyDescent="0.25">
      <c r="A48" s="31" t="s">
        <v>73</v>
      </c>
      <c r="B48" s="35">
        <v>10436646.75</v>
      </c>
      <c r="C48" s="36">
        <v>11655640</v>
      </c>
      <c r="D48" s="85"/>
      <c r="E48" s="35">
        <v>12485776.209999999</v>
      </c>
      <c r="F48" s="89">
        <f t="shared" si="6"/>
        <v>119.63398310860718</v>
      </c>
      <c r="G48" s="89">
        <f t="shared" si="7"/>
        <v>107.12218471057788</v>
      </c>
    </row>
    <row r="49" spans="1:7" x14ac:dyDescent="0.25">
      <c r="A49" s="96" t="s">
        <v>74</v>
      </c>
      <c r="B49" s="99">
        <v>8902274.5099999998</v>
      </c>
      <c r="C49" s="100">
        <v>9667300</v>
      </c>
      <c r="D49" s="98"/>
      <c r="E49" s="99">
        <v>10598191.979999999</v>
      </c>
      <c r="F49" s="101">
        <f t="shared" si="6"/>
        <v>119.05038390014778</v>
      </c>
      <c r="G49" s="101">
        <f t="shared" si="7"/>
        <v>109.62928615021772</v>
      </c>
    </row>
    <row r="50" spans="1:7" x14ac:dyDescent="0.25">
      <c r="A50" s="32" t="s">
        <v>75</v>
      </c>
      <c r="B50" s="37">
        <v>8902274.5099999998</v>
      </c>
      <c r="C50" s="38">
        <v>9667300</v>
      </c>
      <c r="D50" s="86"/>
      <c r="E50" s="37">
        <v>10598191.979999999</v>
      </c>
      <c r="F50" s="87">
        <f t="shared" si="6"/>
        <v>119.05038390014778</v>
      </c>
      <c r="G50" s="87">
        <f t="shared" si="7"/>
        <v>109.62928615021772</v>
      </c>
    </row>
    <row r="51" spans="1:7" x14ac:dyDescent="0.25">
      <c r="A51" s="96" t="s">
        <v>76</v>
      </c>
      <c r="B51" s="99">
        <v>320345.02000000025</v>
      </c>
      <c r="C51" s="100">
        <v>354200</v>
      </c>
      <c r="D51" s="98"/>
      <c r="E51" s="99">
        <v>377883.02999999974</v>
      </c>
      <c r="F51" s="101">
        <f t="shared" si="6"/>
        <v>117.96126251627057</v>
      </c>
      <c r="G51" s="101">
        <f t="shared" si="7"/>
        <v>106.68634387351771</v>
      </c>
    </row>
    <row r="52" spans="1:7" x14ac:dyDescent="0.25">
      <c r="A52" s="32" t="s">
        <v>77</v>
      </c>
      <c r="B52" s="37">
        <v>320345.02000000025</v>
      </c>
      <c r="C52" s="38">
        <v>354200</v>
      </c>
      <c r="D52" s="86"/>
      <c r="E52" s="37">
        <v>377883.02999999974</v>
      </c>
      <c r="F52" s="87">
        <f t="shared" si="6"/>
        <v>117.96126251627057</v>
      </c>
      <c r="G52" s="87">
        <f t="shared" si="7"/>
        <v>106.68634387351771</v>
      </c>
    </row>
    <row r="53" spans="1:7" x14ac:dyDescent="0.25">
      <c r="A53" s="96" t="s">
        <v>78</v>
      </c>
      <c r="B53" s="99">
        <v>1214027.2200000009</v>
      </c>
      <c r="C53" s="100">
        <v>1634140</v>
      </c>
      <c r="D53" s="98"/>
      <c r="E53" s="99">
        <v>1509701.2000000007</v>
      </c>
      <c r="F53" s="101">
        <f t="shared" si="6"/>
        <v>124.35480647625015</v>
      </c>
      <c r="G53" s="101">
        <f t="shared" si="7"/>
        <v>92.385058807690939</v>
      </c>
    </row>
    <row r="54" spans="1:7" x14ac:dyDescent="0.25">
      <c r="A54" s="32" t="s">
        <v>79</v>
      </c>
      <c r="B54" s="37">
        <v>1214027.2200000009</v>
      </c>
      <c r="C54" s="38">
        <v>1634140</v>
      </c>
      <c r="D54" s="86"/>
      <c r="E54" s="37">
        <v>1509701.2000000007</v>
      </c>
      <c r="F54" s="87">
        <f t="shared" si="6"/>
        <v>124.35480647625015</v>
      </c>
      <c r="G54" s="87">
        <f t="shared" si="7"/>
        <v>92.385058807690939</v>
      </c>
    </row>
    <row r="55" spans="1:7" x14ac:dyDescent="0.25">
      <c r="A55" s="31" t="s">
        <v>80</v>
      </c>
      <c r="B55" s="35">
        <v>2613357.4899999993</v>
      </c>
      <c r="C55" s="36">
        <v>2911720</v>
      </c>
      <c r="D55" s="85"/>
      <c r="E55" s="35">
        <v>2735943.2699999982</v>
      </c>
      <c r="F55" s="89">
        <f t="shared" si="6"/>
        <v>104.69073903853847</v>
      </c>
      <c r="G55" s="89">
        <f t="shared" si="7"/>
        <v>93.963130726855539</v>
      </c>
    </row>
    <row r="56" spans="1:7" x14ac:dyDescent="0.25">
      <c r="A56" s="96" t="s">
        <v>81</v>
      </c>
      <c r="B56" s="99">
        <v>370507.75000000052</v>
      </c>
      <c r="C56" s="100">
        <v>368460</v>
      </c>
      <c r="D56" s="98"/>
      <c r="E56" s="99">
        <v>401835.00999999873</v>
      </c>
      <c r="F56" s="101">
        <f t="shared" si="6"/>
        <v>108.45522394605732</v>
      </c>
      <c r="G56" s="101">
        <f t="shared" si="7"/>
        <v>109.05797372849122</v>
      </c>
    </row>
    <row r="57" spans="1:7" x14ac:dyDescent="0.25">
      <c r="A57" s="32" t="s">
        <v>82</v>
      </c>
      <c r="B57" s="37">
        <v>27711.480000000513</v>
      </c>
      <c r="C57" s="38">
        <v>26300</v>
      </c>
      <c r="D57" s="86"/>
      <c r="E57" s="37">
        <v>32230.119999998835</v>
      </c>
      <c r="F57" s="87">
        <f t="shared" si="6"/>
        <v>116.30602190860336</v>
      </c>
      <c r="G57" s="87">
        <f t="shared" si="7"/>
        <v>122.5479847908701</v>
      </c>
    </row>
    <row r="58" spans="1:7" x14ac:dyDescent="0.25">
      <c r="A58" s="32" t="s">
        <v>83</v>
      </c>
      <c r="B58" s="37">
        <v>338056.46</v>
      </c>
      <c r="C58" s="38">
        <v>333760</v>
      </c>
      <c r="D58" s="86"/>
      <c r="E58" s="37">
        <v>357988.64999999991</v>
      </c>
      <c r="F58" s="87">
        <f t="shared" si="6"/>
        <v>105.89611273809112</v>
      </c>
      <c r="G58" s="87">
        <f t="shared" si="7"/>
        <v>107.25930309204217</v>
      </c>
    </row>
    <row r="59" spans="1:7" x14ac:dyDescent="0.25">
      <c r="A59" s="32" t="s">
        <v>84</v>
      </c>
      <c r="B59" s="37">
        <v>4739.8100000000004</v>
      </c>
      <c r="C59" s="38">
        <v>8400</v>
      </c>
      <c r="D59" s="86"/>
      <c r="E59" s="37">
        <v>11616.239999999996</v>
      </c>
      <c r="F59" s="87">
        <f t="shared" si="6"/>
        <v>245.07817823921201</v>
      </c>
      <c r="G59" s="87">
        <f t="shared" si="7"/>
        <v>138.28857142857137</v>
      </c>
    </row>
    <row r="60" spans="1:7" x14ac:dyDescent="0.25">
      <c r="A60" s="96" t="s">
        <v>85</v>
      </c>
      <c r="B60" s="99">
        <v>1452828.3499999999</v>
      </c>
      <c r="C60" s="100">
        <v>1468800</v>
      </c>
      <c r="D60" s="98"/>
      <c r="E60" s="99">
        <v>1320573.46</v>
      </c>
      <c r="F60" s="101">
        <f t="shared" si="6"/>
        <v>90.896729816705474</v>
      </c>
      <c r="G60" s="101">
        <f t="shared" si="7"/>
        <v>89.908323801742924</v>
      </c>
    </row>
    <row r="61" spans="1:7" x14ac:dyDescent="0.25">
      <c r="A61" s="32" t="s">
        <v>86</v>
      </c>
      <c r="B61" s="37">
        <v>64084.870000000068</v>
      </c>
      <c r="C61" s="38">
        <v>78800</v>
      </c>
      <c r="D61" s="86"/>
      <c r="E61" s="37">
        <v>72441.680000000037</v>
      </c>
      <c r="F61" s="87">
        <f t="shared" si="6"/>
        <v>113.04022306669259</v>
      </c>
      <c r="G61" s="87">
        <f t="shared" si="7"/>
        <v>91.931065989847767</v>
      </c>
    </row>
    <row r="62" spans="1:7" x14ac:dyDescent="0.25">
      <c r="A62" s="32" t="s">
        <v>87</v>
      </c>
      <c r="B62" s="37">
        <v>154013.13999999981</v>
      </c>
      <c r="C62" s="38">
        <v>197050</v>
      </c>
      <c r="D62" s="86"/>
      <c r="E62" s="37">
        <v>190853.53999999986</v>
      </c>
      <c r="F62" s="87">
        <f t="shared" si="6"/>
        <v>123.92029667079063</v>
      </c>
      <c r="G62" s="87">
        <f t="shared" si="7"/>
        <v>96.855386957624901</v>
      </c>
    </row>
    <row r="63" spans="1:7" x14ac:dyDescent="0.25">
      <c r="A63" s="32" t="s">
        <v>88</v>
      </c>
      <c r="B63" s="37">
        <v>737749</v>
      </c>
      <c r="C63" s="38">
        <v>762000</v>
      </c>
      <c r="D63" s="86"/>
      <c r="E63" s="37">
        <v>731078.43000000028</v>
      </c>
      <c r="F63" s="87">
        <f t="shared" si="6"/>
        <v>99.09582120748388</v>
      </c>
      <c r="G63" s="87">
        <f t="shared" si="7"/>
        <v>95.9420511811024</v>
      </c>
    </row>
    <row r="64" spans="1:7" x14ac:dyDescent="0.25">
      <c r="A64" s="32" t="s">
        <v>89</v>
      </c>
      <c r="B64" s="37">
        <v>212068.29999999996</v>
      </c>
      <c r="C64" s="38">
        <v>195750</v>
      </c>
      <c r="D64" s="86"/>
      <c r="E64" s="37">
        <v>176722.75999999978</v>
      </c>
      <c r="F64" s="87">
        <f t="shared" si="6"/>
        <v>83.332945093632489</v>
      </c>
      <c r="G64" s="87">
        <f t="shared" si="7"/>
        <v>90.279826309067573</v>
      </c>
    </row>
    <row r="65" spans="1:7" x14ac:dyDescent="0.25">
      <c r="A65" s="32" t="s">
        <v>90</v>
      </c>
      <c r="B65" s="37">
        <v>76710.469999999987</v>
      </c>
      <c r="C65" s="38">
        <v>71200</v>
      </c>
      <c r="D65" s="86"/>
      <c r="E65" s="37">
        <v>30439.770000000015</v>
      </c>
      <c r="F65" s="87">
        <f t="shared" si="6"/>
        <v>39.68137595819713</v>
      </c>
      <c r="G65" s="87">
        <f t="shared" si="7"/>
        <v>42.752485955056201</v>
      </c>
    </row>
    <row r="66" spans="1:7" x14ac:dyDescent="0.25">
      <c r="A66" s="32" t="s">
        <v>91</v>
      </c>
      <c r="B66" s="37">
        <v>208202.56999999998</v>
      </c>
      <c r="C66" s="38">
        <v>164000</v>
      </c>
      <c r="D66" s="86"/>
      <c r="E66" s="37">
        <v>119037.27999999998</v>
      </c>
      <c r="F66" s="87">
        <f t="shared" si="6"/>
        <v>57.17378032365307</v>
      </c>
      <c r="G66" s="87">
        <f t="shared" si="7"/>
        <v>72.583707317073163</v>
      </c>
    </row>
    <row r="67" spans="1:7" x14ac:dyDescent="0.25">
      <c r="A67" s="96" t="s">
        <v>92</v>
      </c>
      <c r="B67" s="99">
        <v>574104.95999999985</v>
      </c>
      <c r="C67" s="100">
        <v>782460</v>
      </c>
      <c r="D67" s="98"/>
      <c r="E67" s="99">
        <v>739379.70999999961</v>
      </c>
      <c r="F67" s="101">
        <f t="shared" si="6"/>
        <v>128.78824631649232</v>
      </c>
      <c r="G67" s="101">
        <f t="shared" si="7"/>
        <v>94.494250185312936</v>
      </c>
    </row>
    <row r="68" spans="1:7" x14ac:dyDescent="0.25">
      <c r="A68" s="32" t="s">
        <v>93</v>
      </c>
      <c r="B68" s="37">
        <v>36686.56000000007</v>
      </c>
      <c r="C68" s="38">
        <v>39500</v>
      </c>
      <c r="D68" s="86"/>
      <c r="E68" s="37">
        <v>37953.500000000044</v>
      </c>
      <c r="F68" s="87">
        <f t="shared" si="6"/>
        <v>103.45341727324657</v>
      </c>
      <c r="G68" s="87">
        <f t="shared" si="7"/>
        <v>96.084810126582383</v>
      </c>
    </row>
    <row r="69" spans="1:7" x14ac:dyDescent="0.25">
      <c r="A69" s="32" t="s">
        <v>94</v>
      </c>
      <c r="B69" s="37">
        <v>287814.91999999993</v>
      </c>
      <c r="C69" s="38">
        <v>497560</v>
      </c>
      <c r="D69" s="86"/>
      <c r="E69" s="37">
        <v>467952.72000000055</v>
      </c>
      <c r="F69" s="87">
        <f t="shared" si="6"/>
        <v>162.58806874918113</v>
      </c>
      <c r="G69" s="87">
        <f t="shared" si="7"/>
        <v>94.049505587265969</v>
      </c>
    </row>
    <row r="70" spans="1:7" x14ac:dyDescent="0.25">
      <c r="A70" s="32" t="s">
        <v>95</v>
      </c>
      <c r="B70" s="37">
        <v>5808.7199999999984</v>
      </c>
      <c r="C70" s="38">
        <v>3000</v>
      </c>
      <c r="D70" s="86"/>
      <c r="E70" s="37">
        <v>1210.6099999999999</v>
      </c>
      <c r="F70" s="87">
        <f t="shared" si="6"/>
        <v>20.841252461816033</v>
      </c>
      <c r="G70" s="87">
        <f t="shared" si="7"/>
        <v>40.353666666666669</v>
      </c>
    </row>
    <row r="71" spans="1:7" x14ac:dyDescent="0.25">
      <c r="A71" s="32" t="s">
        <v>96</v>
      </c>
      <c r="B71" s="37">
        <v>48670.690000000068</v>
      </c>
      <c r="C71" s="38">
        <v>52900</v>
      </c>
      <c r="D71" s="86"/>
      <c r="E71" s="37">
        <v>37598.45999999997</v>
      </c>
      <c r="F71" s="87">
        <f t="shared" si="6"/>
        <v>77.250723176515308</v>
      </c>
      <c r="G71" s="87">
        <f t="shared" si="7"/>
        <v>71.074593572778767</v>
      </c>
    </row>
    <row r="72" spans="1:7" x14ac:dyDescent="0.25">
      <c r="A72" s="32" t="s">
        <v>97</v>
      </c>
      <c r="B72" s="37">
        <v>27177.760000000002</v>
      </c>
      <c r="C72" s="38">
        <v>28400</v>
      </c>
      <c r="D72" s="86"/>
      <c r="E72" s="37">
        <v>28430.689999999988</v>
      </c>
      <c r="F72" s="87">
        <f t="shared" si="6"/>
        <v>104.61012975315104</v>
      </c>
      <c r="G72" s="87">
        <f t="shared" si="7"/>
        <v>100.10806338028164</v>
      </c>
    </row>
    <row r="73" spans="1:7" x14ac:dyDescent="0.25">
      <c r="A73" s="32" t="s">
        <v>98</v>
      </c>
      <c r="B73" s="37">
        <v>9030.4600000000009</v>
      </c>
      <c r="C73" s="38">
        <v>9300</v>
      </c>
      <c r="D73" s="86"/>
      <c r="E73" s="37">
        <v>5966.4400000000005</v>
      </c>
      <c r="F73" s="87">
        <f t="shared" si="6"/>
        <v>66.07016696823861</v>
      </c>
      <c r="G73" s="87">
        <f t="shared" si="7"/>
        <v>64.155268817204302</v>
      </c>
    </row>
    <row r="74" spans="1:7" x14ac:dyDescent="0.25">
      <c r="A74" s="32" t="s">
        <v>99</v>
      </c>
      <c r="B74" s="37">
        <v>18668.2</v>
      </c>
      <c r="C74" s="38">
        <v>26200</v>
      </c>
      <c r="D74" s="86"/>
      <c r="E74" s="37">
        <v>28162.979999999996</v>
      </c>
      <c r="F74" s="87">
        <f t="shared" si="6"/>
        <v>150.86071501269535</v>
      </c>
      <c r="G74" s="87">
        <f t="shared" si="7"/>
        <v>107.49229007633588</v>
      </c>
    </row>
    <row r="75" spans="1:7" x14ac:dyDescent="0.25">
      <c r="A75" s="32" t="s">
        <v>100</v>
      </c>
      <c r="B75" s="37">
        <v>53695.119999999952</v>
      </c>
      <c r="C75" s="38">
        <v>37500</v>
      </c>
      <c r="D75" s="86"/>
      <c r="E75" s="37">
        <v>41081.579999999973</v>
      </c>
      <c r="F75" s="87">
        <f t="shared" si="6"/>
        <v>76.508963943092056</v>
      </c>
      <c r="G75" s="87">
        <f t="shared" si="7"/>
        <v>109.55087999999992</v>
      </c>
    </row>
    <row r="76" spans="1:7" x14ac:dyDescent="0.25">
      <c r="A76" s="32" t="s">
        <v>101</v>
      </c>
      <c r="B76" s="37">
        <v>86552.529999999839</v>
      </c>
      <c r="C76" s="38">
        <v>88100</v>
      </c>
      <c r="D76" s="86"/>
      <c r="E76" s="37">
        <v>91022.729999999166</v>
      </c>
      <c r="F76" s="87">
        <f t="shared" si="6"/>
        <v>105.16472482086814</v>
      </c>
      <c r="G76" s="87">
        <f t="shared" si="7"/>
        <v>103.3175141884213</v>
      </c>
    </row>
    <row r="77" spans="1:7" x14ac:dyDescent="0.25">
      <c r="A77" s="96" t="s">
        <v>102</v>
      </c>
      <c r="B77" s="99">
        <v>215916.42999999909</v>
      </c>
      <c r="C77" s="100">
        <v>292000</v>
      </c>
      <c r="D77" s="98"/>
      <c r="E77" s="99">
        <v>274155.09000000055</v>
      </c>
      <c r="F77" s="101">
        <f t="shared" si="6"/>
        <v>126.97277831057214</v>
      </c>
      <c r="G77" s="101">
        <f t="shared" si="7"/>
        <v>93.888729452054989</v>
      </c>
    </row>
    <row r="78" spans="1:7" x14ac:dyDescent="0.25">
      <c r="A78" s="32" t="s">
        <v>103</v>
      </c>
      <c r="B78" s="37">
        <v>7425.5199999999995</v>
      </c>
      <c r="C78" s="38">
        <v>7500</v>
      </c>
      <c r="D78" s="86"/>
      <c r="E78" s="37">
        <v>8272.0999999999967</v>
      </c>
      <c r="F78" s="87">
        <f t="shared" si="6"/>
        <v>111.40095239121297</v>
      </c>
      <c r="G78" s="87">
        <f t="shared" si="7"/>
        <v>110.29466666666663</v>
      </c>
    </row>
    <row r="79" spans="1:7" x14ac:dyDescent="0.25">
      <c r="A79" s="32" t="s">
        <v>104</v>
      </c>
      <c r="B79" s="37">
        <v>89054.829999999085</v>
      </c>
      <c r="C79" s="38">
        <v>99100</v>
      </c>
      <c r="D79" s="86"/>
      <c r="E79" s="37">
        <v>98687.940000000381</v>
      </c>
      <c r="F79" s="87">
        <f t="shared" si="6"/>
        <v>110.81705506596487</v>
      </c>
      <c r="G79" s="87">
        <f t="shared" si="7"/>
        <v>99.58419778002056</v>
      </c>
    </row>
    <row r="80" spans="1:7" x14ac:dyDescent="0.25">
      <c r="A80" s="32" t="s">
        <v>105</v>
      </c>
      <c r="B80" s="37">
        <v>704.75</v>
      </c>
      <c r="C80" s="38">
        <v>800</v>
      </c>
      <c r="D80" s="86"/>
      <c r="E80" s="37">
        <v>1815.8400000000001</v>
      </c>
      <c r="F80" s="87">
        <f t="shared" si="6"/>
        <v>257.65732529265699</v>
      </c>
      <c r="G80" s="87">
        <f t="shared" si="7"/>
        <v>226.98000000000002</v>
      </c>
    </row>
    <row r="81" spans="1:7" x14ac:dyDescent="0.25">
      <c r="A81" s="32" t="s">
        <v>106</v>
      </c>
      <c r="B81" s="37">
        <v>2820.6300000000006</v>
      </c>
      <c r="C81" s="38">
        <v>2900</v>
      </c>
      <c r="D81" s="86"/>
      <c r="E81" s="37">
        <v>2902.8000000000006</v>
      </c>
      <c r="F81" s="87">
        <f t="shared" si="6"/>
        <v>102.91317897065548</v>
      </c>
      <c r="G81" s="87">
        <f t="shared" si="7"/>
        <v>100.09655172413797</v>
      </c>
    </row>
    <row r="82" spans="1:7" x14ac:dyDescent="0.25">
      <c r="A82" s="32" t="s">
        <v>107</v>
      </c>
      <c r="B82" s="37">
        <v>17827.180000000022</v>
      </c>
      <c r="C82" s="38">
        <v>25000</v>
      </c>
      <c r="D82" s="86"/>
      <c r="E82" s="37">
        <v>20453.210000000021</v>
      </c>
      <c r="F82" s="87">
        <f t="shared" si="6"/>
        <v>114.73048457467752</v>
      </c>
      <c r="G82" s="87">
        <f t="shared" si="7"/>
        <v>81.812840000000079</v>
      </c>
    </row>
    <row r="83" spans="1:7" x14ac:dyDescent="0.25">
      <c r="A83" s="32" t="s">
        <v>108</v>
      </c>
      <c r="B83" s="37">
        <v>88602.779999999984</v>
      </c>
      <c r="C83" s="38">
        <v>150000</v>
      </c>
      <c r="D83" s="86"/>
      <c r="E83" s="37">
        <v>136441.09000000014</v>
      </c>
      <c r="F83" s="87">
        <f t="shared" si="6"/>
        <v>153.99188377610744</v>
      </c>
      <c r="G83" s="87">
        <f t="shared" si="7"/>
        <v>90.960726666666758</v>
      </c>
    </row>
    <row r="84" spans="1:7" x14ac:dyDescent="0.25">
      <c r="A84" s="32" t="s">
        <v>109</v>
      </c>
      <c r="B84" s="37">
        <v>9480.7399999999961</v>
      </c>
      <c r="C84" s="38">
        <v>6700</v>
      </c>
      <c r="D84" s="86"/>
      <c r="E84" s="37">
        <v>5582.1100000000015</v>
      </c>
      <c r="F84" s="87">
        <f t="shared" si="6"/>
        <v>58.878420882758128</v>
      </c>
      <c r="G84" s="87">
        <f t="shared" si="7"/>
        <v>83.315074626865695</v>
      </c>
    </row>
    <row r="85" spans="1:7" x14ac:dyDescent="0.25">
      <c r="A85" s="31" t="s">
        <v>110</v>
      </c>
      <c r="B85" s="35">
        <v>22385.380000000005</v>
      </c>
      <c r="C85" s="36">
        <v>72470</v>
      </c>
      <c r="D85" s="85"/>
      <c r="E85" s="35">
        <v>69739.58</v>
      </c>
      <c r="F85" s="89">
        <f t="shared" si="6"/>
        <v>311.54074668377302</v>
      </c>
      <c r="G85" s="89">
        <f t="shared" si="7"/>
        <v>96.232344418380023</v>
      </c>
    </row>
    <row r="86" spans="1:7" x14ac:dyDescent="0.25">
      <c r="A86" s="96" t="s">
        <v>111</v>
      </c>
      <c r="B86" s="99">
        <v>6854.6</v>
      </c>
      <c r="C86" s="100">
        <v>66470</v>
      </c>
      <c r="D86" s="98"/>
      <c r="E86" s="99">
        <v>66489.64</v>
      </c>
      <c r="F86" s="101">
        <f t="shared" si="6"/>
        <v>970.00029177486647</v>
      </c>
      <c r="G86" s="101">
        <f t="shared" si="7"/>
        <v>100.02954716413419</v>
      </c>
    </row>
    <row r="87" spans="1:7" x14ac:dyDescent="0.25">
      <c r="A87" s="32" t="s">
        <v>112</v>
      </c>
      <c r="B87" s="37">
        <v>6854.6</v>
      </c>
      <c r="C87" s="38">
        <v>66470</v>
      </c>
      <c r="D87" s="86"/>
      <c r="E87" s="37">
        <v>66489.64</v>
      </c>
      <c r="F87" s="87">
        <f t="shared" si="6"/>
        <v>970.00029177486647</v>
      </c>
      <c r="G87" s="87">
        <f t="shared" si="7"/>
        <v>100.02954716413419</v>
      </c>
    </row>
    <row r="88" spans="1:7" x14ac:dyDescent="0.25">
      <c r="A88" s="96" t="s">
        <v>113</v>
      </c>
      <c r="B88" s="99">
        <v>15530.780000000002</v>
      </c>
      <c r="C88" s="100">
        <v>6000</v>
      </c>
      <c r="D88" s="98"/>
      <c r="E88" s="99">
        <v>3249.94</v>
      </c>
      <c r="F88" s="101">
        <f t="shared" si="6"/>
        <v>20.925800249568919</v>
      </c>
      <c r="G88" s="101">
        <f t="shared" si="7"/>
        <v>54.165666666666667</v>
      </c>
    </row>
    <row r="89" spans="1:7" x14ac:dyDescent="0.25">
      <c r="A89" s="32" t="s">
        <v>114</v>
      </c>
      <c r="B89" s="37">
        <v>15425.660000000002</v>
      </c>
      <c r="C89" s="38">
        <v>5900</v>
      </c>
      <c r="D89" s="86"/>
      <c r="E89" s="37">
        <v>3161.27</v>
      </c>
      <c r="F89" s="87">
        <f t="shared" si="6"/>
        <v>20.493580177444592</v>
      </c>
      <c r="G89" s="87">
        <f t="shared" si="7"/>
        <v>53.580847457627122</v>
      </c>
    </row>
    <row r="90" spans="1:7" x14ac:dyDescent="0.25">
      <c r="A90" s="32" t="s">
        <v>115</v>
      </c>
      <c r="B90" s="37">
        <v>10.580000000000002</v>
      </c>
      <c r="C90" s="38">
        <v>100</v>
      </c>
      <c r="D90" s="86"/>
      <c r="E90" s="37">
        <v>88.669999999999987</v>
      </c>
      <c r="F90" s="87">
        <f t="shared" si="6"/>
        <v>838.09073724007544</v>
      </c>
      <c r="G90" s="87">
        <f t="shared" si="7"/>
        <v>88.669999999999987</v>
      </c>
    </row>
    <row r="91" spans="1:7" x14ac:dyDescent="0.25">
      <c r="A91" s="32" t="s">
        <v>116</v>
      </c>
      <c r="B91" s="37">
        <v>94.539999999999992</v>
      </c>
      <c r="C91" s="38">
        <v>0</v>
      </c>
      <c r="D91" s="86"/>
      <c r="E91" s="37"/>
      <c r="F91" s="87">
        <f t="shared" si="6"/>
        <v>0</v>
      </c>
      <c r="G91" s="87" t="str">
        <f t="shared" si="7"/>
        <v/>
      </c>
    </row>
    <row r="92" spans="1:7" x14ac:dyDescent="0.25">
      <c r="A92" s="31" t="s">
        <v>117</v>
      </c>
      <c r="B92" s="35">
        <v>278809.22999999992</v>
      </c>
      <c r="C92" s="36">
        <v>240000</v>
      </c>
      <c r="D92" s="85"/>
      <c r="E92" s="35">
        <v>300185.07999999984</v>
      </c>
      <c r="F92" s="89">
        <f t="shared" si="6"/>
        <v>107.6668372851214</v>
      </c>
      <c r="G92" s="89">
        <f t="shared" si="7"/>
        <v>125.07711666666661</v>
      </c>
    </row>
    <row r="93" spans="1:7" x14ac:dyDescent="0.25">
      <c r="A93" s="96" t="s">
        <v>118</v>
      </c>
      <c r="B93" s="99">
        <v>278809.22999999992</v>
      </c>
      <c r="C93" s="100">
        <v>240000</v>
      </c>
      <c r="D93" s="98"/>
      <c r="E93" s="99">
        <v>300185.07999999984</v>
      </c>
      <c r="F93" s="101">
        <f t="shared" si="6"/>
        <v>107.6668372851214</v>
      </c>
      <c r="G93" s="101">
        <f t="shared" si="7"/>
        <v>125.07711666666661</v>
      </c>
    </row>
    <row r="94" spans="1:7" x14ac:dyDescent="0.25">
      <c r="A94" s="32" t="s">
        <v>119</v>
      </c>
      <c r="B94" s="37">
        <v>21882.039999999997</v>
      </c>
      <c r="C94" s="38">
        <v>2000</v>
      </c>
      <c r="D94" s="86"/>
      <c r="E94" s="37"/>
      <c r="F94" s="87">
        <f t="shared" si="6"/>
        <v>0</v>
      </c>
      <c r="G94" s="87">
        <f t="shared" si="7"/>
        <v>0</v>
      </c>
    </row>
    <row r="95" spans="1:7" x14ac:dyDescent="0.25">
      <c r="A95" s="32" t="s">
        <v>120</v>
      </c>
      <c r="B95" s="37">
        <v>256927.18999999992</v>
      </c>
      <c r="C95" s="38">
        <v>238000</v>
      </c>
      <c r="D95" s="86"/>
      <c r="E95" s="37">
        <v>300185.07999999984</v>
      </c>
      <c r="F95" s="87">
        <f t="shared" si="6"/>
        <v>116.8366337560458</v>
      </c>
      <c r="G95" s="87">
        <f t="shared" si="7"/>
        <v>126.12818487394952</v>
      </c>
    </row>
    <row r="96" spans="1:7" x14ac:dyDescent="0.25">
      <c r="A96" s="30" t="s">
        <v>121</v>
      </c>
      <c r="B96" s="33">
        <v>4561800.51</v>
      </c>
      <c r="C96" s="34">
        <v>98700</v>
      </c>
      <c r="D96" s="84"/>
      <c r="E96" s="33">
        <v>67221.31</v>
      </c>
      <c r="F96" s="88">
        <f t="shared" si="6"/>
        <v>1.4735696980313593</v>
      </c>
      <c r="G96" s="88">
        <f t="shared" si="7"/>
        <v>68.106697061803445</v>
      </c>
    </row>
    <row r="97" spans="1:7" x14ac:dyDescent="0.25">
      <c r="A97" s="31" t="s">
        <v>122</v>
      </c>
      <c r="B97" s="35">
        <v>4559172.5999999996</v>
      </c>
      <c r="C97" s="36">
        <v>86400</v>
      </c>
      <c r="D97" s="85"/>
      <c r="E97" s="35">
        <v>46835.979999999989</v>
      </c>
      <c r="F97" s="89">
        <f t="shared" si="6"/>
        <v>1.0272912238505731</v>
      </c>
      <c r="G97" s="89">
        <f t="shared" si="7"/>
        <v>54.208310185185169</v>
      </c>
    </row>
    <row r="98" spans="1:7" x14ac:dyDescent="0.25">
      <c r="A98" s="96" t="s">
        <v>123</v>
      </c>
      <c r="B98" s="99">
        <v>23038.819999999989</v>
      </c>
      <c r="C98" s="100">
        <v>86400</v>
      </c>
      <c r="D98" s="98"/>
      <c r="E98" s="99">
        <v>46835.979999999989</v>
      </c>
      <c r="F98" s="101">
        <f t="shared" si="6"/>
        <v>203.29157482891924</v>
      </c>
      <c r="G98" s="101">
        <f t="shared" si="7"/>
        <v>54.208310185185169</v>
      </c>
    </row>
    <row r="99" spans="1:7" x14ac:dyDescent="0.25">
      <c r="A99" s="32" t="s">
        <v>124</v>
      </c>
      <c r="B99" s="37">
        <v>13952.27999999999</v>
      </c>
      <c r="C99" s="38">
        <v>21000</v>
      </c>
      <c r="D99" s="86"/>
      <c r="E99" s="37">
        <v>17082.379999999994</v>
      </c>
      <c r="F99" s="87">
        <f t="shared" si="6"/>
        <v>122.43432614597762</v>
      </c>
      <c r="G99" s="87">
        <f t="shared" si="7"/>
        <v>81.344666666666626</v>
      </c>
    </row>
    <row r="100" spans="1:7" x14ac:dyDescent="0.25">
      <c r="A100" s="32" t="s">
        <v>125</v>
      </c>
      <c r="B100" s="37">
        <v>157.61000000000001</v>
      </c>
      <c r="C100" s="38">
        <v>45400</v>
      </c>
      <c r="D100" s="86"/>
      <c r="E100" s="37">
        <v>7686.53</v>
      </c>
      <c r="F100" s="87">
        <f t="shared" si="6"/>
        <v>4876.9303978173966</v>
      </c>
      <c r="G100" s="87">
        <f t="shared" si="7"/>
        <v>16.930682819383257</v>
      </c>
    </row>
    <row r="101" spans="1:7" x14ac:dyDescent="0.25">
      <c r="A101" s="32" t="s">
        <v>126</v>
      </c>
      <c r="B101" s="37"/>
      <c r="C101" s="38">
        <v>0</v>
      </c>
      <c r="D101" s="86"/>
      <c r="E101" s="37">
        <v>352.76</v>
      </c>
      <c r="F101" s="87" t="str">
        <f t="shared" si="6"/>
        <v/>
      </c>
      <c r="G101" s="87" t="str">
        <f t="shared" si="7"/>
        <v/>
      </c>
    </row>
    <row r="102" spans="1:7" x14ac:dyDescent="0.25">
      <c r="A102" s="32" t="s">
        <v>309</v>
      </c>
      <c r="B102" s="37">
        <v>6792.0899999999992</v>
      </c>
      <c r="C102" s="38">
        <v>20000</v>
      </c>
      <c r="D102" s="86"/>
      <c r="E102" s="37">
        <v>21659.040000000001</v>
      </c>
      <c r="F102" s="87">
        <f t="shared" si="6"/>
        <v>318.88623383965762</v>
      </c>
      <c r="G102" s="87">
        <f t="shared" si="7"/>
        <v>108.29520000000001</v>
      </c>
    </row>
    <row r="103" spans="1:7" x14ac:dyDescent="0.25">
      <c r="A103" s="32" t="s">
        <v>310</v>
      </c>
      <c r="B103" s="37">
        <v>2136.8399999999997</v>
      </c>
      <c r="C103" s="38"/>
      <c r="D103" s="86"/>
      <c r="E103" s="37">
        <v>55.27</v>
      </c>
      <c r="F103" s="87">
        <f t="shared" si="6"/>
        <v>2.5865296419011257</v>
      </c>
      <c r="G103" s="87" t="str">
        <f t="shared" si="7"/>
        <v/>
      </c>
    </row>
    <row r="104" spans="1:7" x14ac:dyDescent="0.25">
      <c r="A104" s="96" t="s">
        <v>127</v>
      </c>
      <c r="B104" s="99">
        <v>4536133.7799999993</v>
      </c>
      <c r="C104" s="100">
        <v>0</v>
      </c>
      <c r="D104" s="98"/>
      <c r="E104" s="99"/>
      <c r="F104" s="101">
        <f t="shared" ref="F104:F108" si="8">IFERROR($E104/B104*100,"")</f>
        <v>0</v>
      </c>
      <c r="G104" s="101" t="str">
        <f t="shared" ref="G104:G108" si="9">IFERROR($E104/C104*100,"")</f>
        <v/>
      </c>
    </row>
    <row r="105" spans="1:7" x14ac:dyDescent="0.25">
      <c r="A105" s="32" t="s">
        <v>128</v>
      </c>
      <c r="B105" s="37">
        <v>4536133.7799999993</v>
      </c>
      <c r="C105" s="38">
        <v>0</v>
      </c>
      <c r="D105" s="86"/>
      <c r="E105" s="37"/>
      <c r="F105" s="87">
        <f t="shared" si="8"/>
        <v>0</v>
      </c>
      <c r="G105" s="87" t="str">
        <f t="shared" si="9"/>
        <v/>
      </c>
    </row>
    <row r="106" spans="1:7" x14ac:dyDescent="0.25">
      <c r="A106" s="31" t="s">
        <v>311</v>
      </c>
      <c r="B106" s="35">
        <v>2627.91</v>
      </c>
      <c r="C106" s="36">
        <v>12300</v>
      </c>
      <c r="D106" s="85"/>
      <c r="E106" s="35">
        <v>20385.330000000002</v>
      </c>
      <c r="F106" s="89">
        <f t="shared" si="8"/>
        <v>775.72405447675158</v>
      </c>
      <c r="G106" s="89">
        <f t="shared" si="9"/>
        <v>165.73439024390245</v>
      </c>
    </row>
    <row r="107" spans="1:7" x14ac:dyDescent="0.25">
      <c r="A107" s="96" t="s">
        <v>312</v>
      </c>
      <c r="B107" s="99">
        <v>2627.91</v>
      </c>
      <c r="C107" s="100">
        <v>12300</v>
      </c>
      <c r="D107" s="98"/>
      <c r="E107" s="99">
        <v>20385.330000000002</v>
      </c>
      <c r="F107" s="101">
        <f t="shared" si="8"/>
        <v>775.72405447675158</v>
      </c>
      <c r="G107" s="101">
        <f t="shared" si="9"/>
        <v>165.73439024390245</v>
      </c>
    </row>
    <row r="108" spans="1:7" x14ac:dyDescent="0.25">
      <c r="A108" s="32" t="s">
        <v>313</v>
      </c>
      <c r="B108" s="37">
        <v>2627.91</v>
      </c>
      <c r="C108" s="38">
        <v>12300</v>
      </c>
      <c r="D108" s="86"/>
      <c r="E108" s="37">
        <v>20385.330000000002</v>
      </c>
      <c r="F108" s="87">
        <f t="shared" si="8"/>
        <v>775.72405447675158</v>
      </c>
      <c r="G108" s="87">
        <f t="shared" si="9"/>
        <v>165.73439024390245</v>
      </c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&amp;LRačun prihoda i rashoda&amp;CNZHMGZ&amp;R&amp;P/&amp;N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J16" sqref="J16"/>
    </sheetView>
  </sheetViews>
  <sheetFormatPr defaultRowHeight="15" x14ac:dyDescent="0.25"/>
  <cols>
    <col min="1" max="1" width="40.42578125" style="135" customWidth="1"/>
    <col min="2" max="2" width="12.7109375" style="135" bestFit="1" customWidth="1"/>
    <col min="3" max="3" width="16.5703125" style="135" customWidth="1"/>
    <col min="4" max="4" width="6.85546875" style="135" customWidth="1"/>
    <col min="5" max="5" width="12.7109375" style="135" bestFit="1" customWidth="1"/>
    <col min="6" max="7" width="11.140625" style="135" bestFit="1" customWidth="1"/>
    <col min="8" max="16384" width="9.140625" style="135"/>
  </cols>
  <sheetData>
    <row r="1" spans="1:7" x14ac:dyDescent="0.25">
      <c r="A1" s="128"/>
      <c r="B1" s="128"/>
      <c r="C1" s="128"/>
      <c r="D1" s="128"/>
      <c r="E1" s="129"/>
      <c r="F1" s="129"/>
      <c r="G1" s="129"/>
    </row>
    <row r="2" spans="1:7" x14ac:dyDescent="0.25">
      <c r="A2" s="226" t="s">
        <v>7</v>
      </c>
      <c r="B2" s="226"/>
      <c r="C2" s="226"/>
      <c r="D2" s="226"/>
      <c r="E2" s="226"/>
      <c r="F2" s="226"/>
      <c r="G2" s="226"/>
    </row>
    <row r="3" spans="1:7" x14ac:dyDescent="0.25">
      <c r="A3" s="128"/>
      <c r="B3" s="3"/>
      <c r="C3" s="3"/>
      <c r="D3" s="3"/>
      <c r="E3" s="47"/>
      <c r="F3" s="130"/>
      <c r="G3" s="136" t="s">
        <v>39</v>
      </c>
    </row>
    <row r="4" spans="1:7" ht="60" x14ac:dyDescent="0.25">
      <c r="A4" s="109" t="s">
        <v>2</v>
      </c>
      <c r="B4" s="110" t="s">
        <v>282</v>
      </c>
      <c r="C4" s="111" t="s">
        <v>314</v>
      </c>
      <c r="D4" s="111" t="s">
        <v>285</v>
      </c>
      <c r="E4" s="110" t="s">
        <v>288</v>
      </c>
      <c r="F4" s="111" t="s">
        <v>289</v>
      </c>
      <c r="G4" s="111" t="s">
        <v>290</v>
      </c>
    </row>
    <row r="5" spans="1:7" s="137" customFormat="1" ht="12" x14ac:dyDescent="0.25">
      <c r="A5" s="117">
        <v>1</v>
      </c>
      <c r="B5" s="117">
        <v>2</v>
      </c>
      <c r="C5" s="118">
        <v>3</v>
      </c>
      <c r="D5" s="118">
        <v>4</v>
      </c>
      <c r="E5" s="118">
        <v>5</v>
      </c>
      <c r="F5" s="118" t="s">
        <v>5</v>
      </c>
      <c r="G5" s="118" t="s">
        <v>37</v>
      </c>
    </row>
    <row r="6" spans="1:7" x14ac:dyDescent="0.25">
      <c r="A6" s="138" t="s">
        <v>138</v>
      </c>
      <c r="B6" s="139">
        <f>SUM(B7:B16)</f>
        <v>18059633.840000004</v>
      </c>
      <c r="C6" s="140">
        <f>SUM(C7:C16)</f>
        <v>15885730</v>
      </c>
      <c r="D6" s="139"/>
      <c r="E6" s="139">
        <f>SUM(E7:E15)</f>
        <v>15919274.170000002</v>
      </c>
      <c r="F6" s="141">
        <f t="shared" ref="F6:G29" si="0">IFERROR($E6/B6*100,"")</f>
        <v>88.148377265217022</v>
      </c>
      <c r="G6" s="141">
        <f t="shared" si="0"/>
        <v>100.21115913464476</v>
      </c>
    </row>
    <row r="7" spans="1:7" ht="30" x14ac:dyDescent="0.25">
      <c r="A7" s="114" t="s">
        <v>316</v>
      </c>
      <c r="B7" s="122">
        <v>553277.15</v>
      </c>
      <c r="C7" s="123">
        <v>173150</v>
      </c>
      <c r="D7" s="122"/>
      <c r="E7" s="125">
        <v>214195.65</v>
      </c>
      <c r="F7" s="142">
        <f t="shared" si="0"/>
        <v>38.713988098008386</v>
      </c>
      <c r="G7" s="142">
        <f t="shared" si="0"/>
        <v>123.70525555876408</v>
      </c>
    </row>
    <row r="8" spans="1:7" ht="30" x14ac:dyDescent="0.25">
      <c r="A8" s="114" t="s">
        <v>317</v>
      </c>
      <c r="B8" s="122">
        <v>291990.18</v>
      </c>
      <c r="C8" s="123">
        <v>1111380</v>
      </c>
      <c r="D8" s="122"/>
      <c r="E8" s="125">
        <v>1111394.27</v>
      </c>
      <c r="F8" s="142">
        <f t="shared" si="0"/>
        <v>380.62727657484919</v>
      </c>
      <c r="G8" s="142">
        <f t="shared" si="0"/>
        <v>100.0012839892746</v>
      </c>
    </row>
    <row r="9" spans="1:7" ht="30" x14ac:dyDescent="0.25">
      <c r="A9" s="114" t="s">
        <v>318</v>
      </c>
      <c r="B9" s="122">
        <v>318862.76</v>
      </c>
      <c r="C9" s="123">
        <v>276000</v>
      </c>
      <c r="D9" s="122"/>
      <c r="E9" s="125">
        <v>263012.28999999998</v>
      </c>
      <c r="F9" s="142">
        <f t="shared" si="0"/>
        <v>82.484480156917655</v>
      </c>
      <c r="G9" s="142">
        <f t="shared" si="0"/>
        <v>95.294307971014476</v>
      </c>
    </row>
    <row r="10" spans="1:7" ht="30" x14ac:dyDescent="0.25">
      <c r="A10" s="114" t="s">
        <v>319</v>
      </c>
      <c r="B10" s="122">
        <v>11797852.710000001</v>
      </c>
      <c r="C10" s="123">
        <v>13645200</v>
      </c>
      <c r="D10" s="122"/>
      <c r="E10" s="125">
        <v>13371921.520000001</v>
      </c>
      <c r="F10" s="142">
        <f t="shared" si="0"/>
        <v>113.34199407885302</v>
      </c>
      <c r="G10" s="142">
        <f t="shared" si="0"/>
        <v>97.997255591709916</v>
      </c>
    </row>
    <row r="11" spans="1:7" ht="30" x14ac:dyDescent="0.25">
      <c r="A11" s="114" t="s">
        <v>320</v>
      </c>
      <c r="B11" s="122">
        <v>434253.31</v>
      </c>
      <c r="C11" s="123">
        <v>403000</v>
      </c>
      <c r="D11" s="122"/>
      <c r="E11" s="125">
        <v>352635.96</v>
      </c>
      <c r="F11" s="142">
        <f t="shared" si="0"/>
        <v>81.2051288682175</v>
      </c>
      <c r="G11" s="142">
        <f t="shared" si="0"/>
        <v>87.502719602977677</v>
      </c>
    </row>
    <row r="12" spans="1:7" ht="30" x14ac:dyDescent="0.25">
      <c r="A12" s="114" t="s">
        <v>321</v>
      </c>
      <c r="B12" s="122"/>
      <c r="C12" s="123"/>
      <c r="D12" s="122"/>
      <c r="E12" s="125">
        <v>507809.74</v>
      </c>
      <c r="F12" s="142" t="str">
        <f t="shared" si="0"/>
        <v/>
      </c>
      <c r="G12" s="142" t="str">
        <f t="shared" si="0"/>
        <v/>
      </c>
    </row>
    <row r="13" spans="1:7" ht="30" x14ac:dyDescent="0.25">
      <c r="A13" s="114" t="s">
        <v>322</v>
      </c>
      <c r="B13" s="122">
        <v>118860.89</v>
      </c>
      <c r="C13" s="123">
        <v>272000</v>
      </c>
      <c r="D13" s="122"/>
      <c r="E13" s="125">
        <v>90601.74</v>
      </c>
      <c r="F13" s="142">
        <f t="shared" si="0"/>
        <v>76.225022376998865</v>
      </c>
      <c r="G13" s="142">
        <f t="shared" si="0"/>
        <v>33.309463235294118</v>
      </c>
    </row>
    <row r="14" spans="1:7" ht="30" x14ac:dyDescent="0.25">
      <c r="A14" s="114" t="s">
        <v>323</v>
      </c>
      <c r="B14" s="122">
        <v>199.08</v>
      </c>
      <c r="C14" s="123">
        <v>0</v>
      </c>
      <c r="D14" s="143"/>
      <c r="E14" s="125"/>
      <c r="F14" s="142">
        <f t="shared" si="0"/>
        <v>0</v>
      </c>
      <c r="G14" s="142" t="str">
        <f t="shared" si="0"/>
        <v/>
      </c>
    </row>
    <row r="15" spans="1:7" ht="30" x14ac:dyDescent="0.25">
      <c r="A15" s="114" t="s">
        <v>324</v>
      </c>
      <c r="B15" s="122">
        <v>8203.98</v>
      </c>
      <c r="C15" s="123">
        <v>5000</v>
      </c>
      <c r="D15" s="143"/>
      <c r="E15" s="125">
        <v>7703</v>
      </c>
      <c r="F15" s="142">
        <f t="shared" si="0"/>
        <v>93.893451714899356</v>
      </c>
      <c r="G15" s="142">
        <f t="shared" si="0"/>
        <v>154.06</v>
      </c>
    </row>
    <row r="16" spans="1:7" ht="30" x14ac:dyDescent="0.25">
      <c r="A16" s="114" t="s">
        <v>325</v>
      </c>
      <c r="B16" s="122">
        <v>4536133.78</v>
      </c>
      <c r="C16" s="123">
        <v>0</v>
      </c>
      <c r="D16" s="143"/>
      <c r="E16" s="125"/>
      <c r="F16" s="142">
        <f t="shared" si="0"/>
        <v>0</v>
      </c>
      <c r="G16" s="142" t="str">
        <f t="shared" si="0"/>
        <v/>
      </c>
    </row>
    <row r="17" spans="1:9" ht="33" customHeight="1" x14ac:dyDescent="0.25">
      <c r="A17" s="94"/>
      <c r="B17" s="147"/>
      <c r="C17" s="94"/>
      <c r="D17" s="94"/>
      <c r="E17" s="94"/>
      <c r="F17" s="94"/>
      <c r="G17" s="94"/>
      <c r="H17" s="94"/>
      <c r="I17" s="94"/>
    </row>
    <row r="18" spans="1:9" ht="60" x14ac:dyDescent="0.25">
      <c r="A18" s="109" t="s">
        <v>2</v>
      </c>
      <c r="B18" s="148" t="s">
        <v>282</v>
      </c>
      <c r="C18" s="111" t="s">
        <v>314</v>
      </c>
      <c r="D18" s="111" t="s">
        <v>285</v>
      </c>
      <c r="E18" s="110" t="s">
        <v>288</v>
      </c>
      <c r="F18" s="111" t="s">
        <v>289</v>
      </c>
      <c r="G18" s="111" t="s">
        <v>290</v>
      </c>
    </row>
    <row r="19" spans="1:9" x14ac:dyDescent="0.25">
      <c r="A19" s="112" t="s">
        <v>139</v>
      </c>
      <c r="B19" s="146"/>
      <c r="C19" s="144">
        <f>SUM(C20:C29)</f>
        <v>15885730</v>
      </c>
      <c r="D19" s="145"/>
      <c r="E19" s="146">
        <f>SUM(E20:E29)</f>
        <v>16566092.209999997</v>
      </c>
      <c r="F19" s="141" t="str">
        <f t="shared" si="0"/>
        <v/>
      </c>
      <c r="G19" s="141">
        <f t="shared" si="0"/>
        <v>104.28285140185561</v>
      </c>
    </row>
    <row r="20" spans="1:9" ht="30" x14ac:dyDescent="0.25">
      <c r="A20" s="114" t="s">
        <v>316</v>
      </c>
      <c r="B20" s="122">
        <v>559163.98</v>
      </c>
      <c r="C20" s="123">
        <v>173150</v>
      </c>
      <c r="D20" s="143"/>
      <c r="E20" s="125">
        <v>138928.72</v>
      </c>
      <c r="F20" s="142">
        <f t="shared" si="0"/>
        <v>24.845792105564453</v>
      </c>
      <c r="G20" s="142">
        <f t="shared" si="0"/>
        <v>80.236049667917982</v>
      </c>
    </row>
    <row r="21" spans="1:9" ht="30" x14ac:dyDescent="0.25">
      <c r="A21" s="114" t="s">
        <v>317</v>
      </c>
      <c r="B21" s="122">
        <v>291990.18</v>
      </c>
      <c r="C21" s="123">
        <v>1111380</v>
      </c>
      <c r="D21" s="143"/>
      <c r="E21" s="125">
        <v>1111394.2699999998</v>
      </c>
      <c r="F21" s="142">
        <f t="shared" si="0"/>
        <v>380.62727657484913</v>
      </c>
      <c r="G21" s="142">
        <f t="shared" si="0"/>
        <v>100.00128398927457</v>
      </c>
    </row>
    <row r="22" spans="1:9" ht="30" x14ac:dyDescent="0.25">
      <c r="A22" s="114" t="s">
        <v>318</v>
      </c>
      <c r="B22" s="122">
        <v>318862.76</v>
      </c>
      <c r="C22" s="123">
        <v>276000</v>
      </c>
      <c r="D22" s="143"/>
      <c r="E22" s="125">
        <v>263012.29000000004</v>
      </c>
      <c r="F22" s="142">
        <f t="shared" si="0"/>
        <v>82.48448015691767</v>
      </c>
      <c r="G22" s="142">
        <f t="shared" si="0"/>
        <v>95.294307971014504</v>
      </c>
    </row>
    <row r="23" spans="1:9" ht="30" x14ac:dyDescent="0.25">
      <c r="A23" s="114" t="s">
        <v>319</v>
      </c>
      <c r="B23" s="122">
        <v>12157235.630000001</v>
      </c>
      <c r="C23" s="123">
        <v>13645200</v>
      </c>
      <c r="D23" s="143"/>
      <c r="E23" s="125">
        <v>14125016.199999999</v>
      </c>
      <c r="F23" s="142">
        <f t="shared" si="0"/>
        <v>116.18608563565364</v>
      </c>
      <c r="G23" s="142">
        <f t="shared" si="0"/>
        <v>103.51637352329024</v>
      </c>
    </row>
    <row r="24" spans="1:9" ht="30" x14ac:dyDescent="0.25">
      <c r="A24" s="114" t="s">
        <v>320</v>
      </c>
      <c r="B24" s="122">
        <v>376392.38</v>
      </c>
      <c r="C24" s="123">
        <v>403000</v>
      </c>
      <c r="D24" s="143"/>
      <c r="E24" s="125">
        <v>352635.95999999996</v>
      </c>
      <c r="F24" s="142">
        <f t="shared" si="0"/>
        <v>93.688389759643897</v>
      </c>
      <c r="G24" s="142">
        <f t="shared" si="0"/>
        <v>87.502719602977663</v>
      </c>
    </row>
    <row r="25" spans="1:9" ht="30" x14ac:dyDescent="0.25">
      <c r="A25" s="114" t="s">
        <v>321</v>
      </c>
      <c r="B25" s="122"/>
      <c r="C25" s="123"/>
      <c r="D25" s="143"/>
      <c r="E25" s="125">
        <v>507809.74</v>
      </c>
      <c r="F25" s="142" t="str">
        <f t="shared" si="0"/>
        <v/>
      </c>
      <c r="G25" s="142" t="str">
        <f t="shared" si="0"/>
        <v/>
      </c>
    </row>
    <row r="26" spans="1:9" ht="30" x14ac:dyDescent="0.25">
      <c r="A26" s="114" t="s">
        <v>322</v>
      </c>
      <c r="B26" s="122">
        <v>118431.01</v>
      </c>
      <c r="C26" s="123">
        <v>272000</v>
      </c>
      <c r="D26" s="143"/>
      <c r="E26" s="125">
        <v>59592.03</v>
      </c>
      <c r="F26" s="142">
        <f t="shared" si="0"/>
        <v>50.317927711669441</v>
      </c>
      <c r="G26" s="142">
        <f t="shared" si="0"/>
        <v>21.908834558823528</v>
      </c>
    </row>
    <row r="27" spans="1:9" ht="30" x14ac:dyDescent="0.25">
      <c r="A27" s="114" t="s">
        <v>323</v>
      </c>
      <c r="B27" s="122">
        <v>199.08</v>
      </c>
      <c r="C27" s="123"/>
      <c r="D27" s="143"/>
      <c r="E27" s="125"/>
      <c r="F27" s="142">
        <f t="shared" si="0"/>
        <v>0</v>
      </c>
      <c r="G27" s="142" t="str">
        <f t="shared" si="0"/>
        <v/>
      </c>
    </row>
    <row r="28" spans="1:9" ht="30" x14ac:dyDescent="0.25">
      <c r="A28" s="114" t="s">
        <v>324</v>
      </c>
      <c r="B28" s="122">
        <v>8203.98</v>
      </c>
      <c r="C28" s="123">
        <v>5000</v>
      </c>
      <c r="D28" s="143"/>
      <c r="E28" s="125">
        <v>7703</v>
      </c>
      <c r="F28" s="142">
        <f t="shared" si="0"/>
        <v>93.893451714899356</v>
      </c>
      <c r="G28" s="142">
        <f t="shared" si="0"/>
        <v>154.06</v>
      </c>
    </row>
    <row r="29" spans="1:9" ht="30" x14ac:dyDescent="0.25">
      <c r="A29" s="114" t="s">
        <v>325</v>
      </c>
      <c r="B29" s="122">
        <v>4536133.78</v>
      </c>
      <c r="C29" s="123">
        <v>0</v>
      </c>
      <c r="D29" s="143"/>
      <c r="E29" s="125"/>
      <c r="F29" s="142">
        <f t="shared" si="0"/>
        <v>0</v>
      </c>
      <c r="G29" s="142" t="str">
        <f t="shared" si="0"/>
        <v/>
      </c>
    </row>
  </sheetData>
  <mergeCells count="1">
    <mergeCell ref="A2:G2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H16" sqref="H16"/>
    </sheetView>
  </sheetViews>
  <sheetFormatPr defaultRowHeight="15" x14ac:dyDescent="0.25"/>
  <cols>
    <col min="1" max="1" width="40.7109375" style="26" customWidth="1"/>
    <col min="2" max="2" width="15.7109375" style="26" bestFit="1" customWidth="1"/>
    <col min="3" max="3" width="13.85546875" style="26" customWidth="1"/>
    <col min="4" max="4" width="9" style="26" customWidth="1"/>
    <col min="5" max="5" width="12.7109375" style="26" bestFit="1" customWidth="1"/>
    <col min="6" max="6" width="11.7109375" style="26" customWidth="1"/>
    <col min="7" max="7" width="11.5703125" style="26" customWidth="1"/>
    <col min="8" max="16384" width="9.140625" style="26"/>
  </cols>
  <sheetData>
    <row r="1" spans="1:7" ht="18.75" x14ac:dyDescent="0.25">
      <c r="A1" s="107"/>
      <c r="B1" s="107"/>
      <c r="C1" s="107"/>
      <c r="D1" s="107"/>
      <c r="E1" s="108"/>
      <c r="F1" s="108"/>
      <c r="G1" s="108"/>
    </row>
    <row r="2" spans="1:7" ht="15.75" customHeight="1" x14ac:dyDescent="0.25">
      <c r="A2" s="227" t="s">
        <v>11</v>
      </c>
      <c r="B2" s="227"/>
      <c r="C2" s="227"/>
      <c r="D2" s="227"/>
      <c r="E2" s="227"/>
      <c r="F2" s="227"/>
      <c r="G2" s="227"/>
    </row>
    <row r="3" spans="1:7" ht="18.75" x14ac:dyDescent="0.25">
      <c r="A3" s="107"/>
      <c r="B3" s="3"/>
      <c r="C3" s="3"/>
      <c r="D3" s="3"/>
      <c r="E3" s="47"/>
      <c r="F3" s="48"/>
      <c r="G3" s="49" t="s">
        <v>39</v>
      </c>
    </row>
    <row r="4" spans="1:7" ht="60" x14ac:dyDescent="0.25">
      <c r="A4" s="109" t="s">
        <v>2</v>
      </c>
      <c r="B4" s="110" t="s">
        <v>282</v>
      </c>
      <c r="C4" s="111" t="s">
        <v>314</v>
      </c>
      <c r="D4" s="111" t="s">
        <v>285</v>
      </c>
      <c r="E4" s="110" t="s">
        <v>288</v>
      </c>
      <c r="F4" s="111" t="s">
        <v>289</v>
      </c>
      <c r="G4" s="111" t="s">
        <v>290</v>
      </c>
    </row>
    <row r="5" spans="1:7" s="119" customFormat="1" ht="12" x14ac:dyDescent="0.2">
      <c r="A5" s="117">
        <v>1</v>
      </c>
      <c r="B5" s="117">
        <v>2</v>
      </c>
      <c r="C5" s="118">
        <v>3</v>
      </c>
      <c r="D5" s="118">
        <v>4</v>
      </c>
      <c r="E5" s="118">
        <v>5</v>
      </c>
      <c r="F5" s="118" t="s">
        <v>5</v>
      </c>
      <c r="G5" s="118" t="s">
        <v>6</v>
      </c>
    </row>
    <row r="6" spans="1:7" ht="15.75" customHeight="1" x14ac:dyDescent="0.25">
      <c r="A6" s="112" t="s">
        <v>139</v>
      </c>
      <c r="B6" s="122">
        <v>13351198.77</v>
      </c>
      <c r="C6" s="123">
        <v>14978530</v>
      </c>
      <c r="D6" s="124"/>
      <c r="E6" s="125">
        <v>15658865.449999999</v>
      </c>
      <c r="F6" s="126">
        <f t="shared" ref="F6:G10" si="0">IFERROR($E6/B6*100,"")</f>
        <v>117.28434067797195</v>
      </c>
      <c r="G6" s="126">
        <f t="shared" si="0"/>
        <v>104.54207088412548</v>
      </c>
    </row>
    <row r="7" spans="1:7" ht="15.75" customHeight="1" x14ac:dyDescent="0.25">
      <c r="A7" s="114" t="s">
        <v>140</v>
      </c>
      <c r="B7" s="122">
        <v>13351198.91</v>
      </c>
      <c r="C7" s="123">
        <v>14978530</v>
      </c>
      <c r="D7" s="124"/>
      <c r="E7" s="125">
        <v>15658865.449999999</v>
      </c>
      <c r="F7" s="126">
        <f t="shared" si="0"/>
        <v>117.28433944813423</v>
      </c>
      <c r="G7" s="126">
        <f t="shared" si="0"/>
        <v>104.54207088412548</v>
      </c>
    </row>
    <row r="8" spans="1:7" x14ac:dyDescent="0.25">
      <c r="A8" s="115" t="s">
        <v>141</v>
      </c>
      <c r="B8" s="122">
        <v>118431.01</v>
      </c>
      <c r="C8" s="123">
        <v>272000</v>
      </c>
      <c r="D8" s="124"/>
      <c r="E8" s="125">
        <v>59592.03</v>
      </c>
      <c r="F8" s="126">
        <f t="shared" si="0"/>
        <v>50.317927711669441</v>
      </c>
      <c r="G8" s="126">
        <f t="shared" si="0"/>
        <v>21.908834558823528</v>
      </c>
    </row>
    <row r="9" spans="1:7" x14ac:dyDescent="0.25">
      <c r="A9" s="116" t="s">
        <v>142</v>
      </c>
      <c r="B9" s="122">
        <v>0</v>
      </c>
      <c r="C9" s="123">
        <v>0</v>
      </c>
      <c r="D9" s="124"/>
      <c r="E9" s="125">
        <v>0</v>
      </c>
      <c r="F9" s="126" t="str">
        <f t="shared" si="0"/>
        <v/>
      </c>
      <c r="G9" s="126" t="str">
        <f t="shared" si="0"/>
        <v/>
      </c>
    </row>
    <row r="10" spans="1:7" ht="30" x14ac:dyDescent="0.25">
      <c r="A10" s="121" t="s">
        <v>315</v>
      </c>
      <c r="B10" s="122">
        <v>13232767.9</v>
      </c>
      <c r="C10" s="123">
        <v>14706530</v>
      </c>
      <c r="D10" s="124"/>
      <c r="E10" s="125">
        <v>15599273.42</v>
      </c>
      <c r="F10" s="126">
        <f t="shared" si="0"/>
        <v>117.88367738241672</v>
      </c>
      <c r="G10" s="126">
        <f t="shared" si="0"/>
        <v>106.07038791611618</v>
      </c>
    </row>
    <row r="12" spans="1:7" x14ac:dyDescent="0.25">
      <c r="B12" s="106"/>
    </row>
    <row r="13" spans="1:7" x14ac:dyDescent="0.25">
      <c r="B13" s="106"/>
    </row>
    <row r="14" spans="1:7" x14ac:dyDescent="0.25">
      <c r="B14" s="106"/>
    </row>
    <row r="15" spans="1:7" x14ac:dyDescent="0.25">
      <c r="B15" s="106"/>
    </row>
    <row r="16" spans="1:7" x14ac:dyDescent="0.25">
      <c r="B16" s="106"/>
    </row>
  </sheetData>
  <mergeCells count="1">
    <mergeCell ref="A2:G2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F9" sqref="F9:G9"/>
    </sheetView>
  </sheetViews>
  <sheetFormatPr defaultRowHeight="15" x14ac:dyDescent="0.25"/>
  <cols>
    <col min="1" max="1" width="53.42578125" customWidth="1"/>
    <col min="2" max="3" width="13.85546875" customWidth="1"/>
    <col min="4" max="4" width="7.5703125" customWidth="1"/>
    <col min="5" max="5" width="14" customWidth="1"/>
    <col min="6" max="7" width="9.7109375" customWidth="1"/>
    <col min="8" max="9" width="25.28515625" customWidth="1"/>
    <col min="10" max="11" width="15.7109375" customWidth="1"/>
  </cols>
  <sheetData>
    <row r="1" spans="1:11" ht="18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" customHeight="1" x14ac:dyDescent="0.25">
      <c r="A2" s="40" t="s">
        <v>21</v>
      </c>
      <c r="B2" s="40"/>
      <c r="C2" s="40"/>
      <c r="D2" s="40"/>
      <c r="E2" s="40"/>
      <c r="F2" s="40"/>
      <c r="G2" s="40"/>
      <c r="H2" s="39"/>
      <c r="I2" s="39"/>
      <c r="J2" s="39"/>
      <c r="K2" s="39"/>
    </row>
    <row r="3" spans="1:11" ht="15.75" customHeight="1" x14ac:dyDescent="0.25">
      <c r="A3" s="40" t="s">
        <v>8</v>
      </c>
      <c r="B3" s="40"/>
      <c r="C3" s="40"/>
      <c r="D3" s="40"/>
      <c r="E3" s="40"/>
      <c r="F3" s="40"/>
      <c r="G3" s="40"/>
      <c r="H3" s="39"/>
      <c r="I3" s="39"/>
      <c r="J3" s="39"/>
      <c r="K3" s="39"/>
    </row>
    <row r="4" spans="1:11" ht="10.5" customHeight="1" x14ac:dyDescent="0.25">
      <c r="A4" s="7"/>
      <c r="B4" s="7"/>
      <c r="C4" s="7"/>
      <c r="D4" s="7"/>
      <c r="E4" s="7"/>
      <c r="F4" s="7"/>
      <c r="G4" s="7"/>
      <c r="H4" s="7"/>
      <c r="I4" s="2"/>
      <c r="J4" s="2"/>
      <c r="K4" s="2"/>
    </row>
    <row r="5" spans="1:11" ht="10.5" customHeight="1" x14ac:dyDescent="0.25"/>
    <row r="6" spans="1:11" ht="18" x14ac:dyDescent="0.25">
      <c r="A6" s="7"/>
      <c r="B6" s="3"/>
      <c r="C6" s="3"/>
      <c r="D6" s="3"/>
      <c r="E6" s="47"/>
      <c r="F6" s="48"/>
      <c r="G6" s="49" t="s">
        <v>39</v>
      </c>
    </row>
    <row r="7" spans="1:11" ht="51" x14ac:dyDescent="0.25">
      <c r="A7" s="29" t="s">
        <v>2</v>
      </c>
      <c r="B7" s="50" t="s">
        <v>282</v>
      </c>
      <c r="C7" s="51" t="s">
        <v>314</v>
      </c>
      <c r="D7" s="51" t="s">
        <v>285</v>
      </c>
      <c r="E7" s="50" t="s">
        <v>288</v>
      </c>
      <c r="F7" s="51" t="s">
        <v>289</v>
      </c>
      <c r="G7" s="51" t="s">
        <v>290</v>
      </c>
    </row>
    <row r="8" spans="1:11" x14ac:dyDescent="0.25">
      <c r="A8" s="23">
        <v>1</v>
      </c>
      <c r="B8" s="23">
        <v>2</v>
      </c>
      <c r="C8" s="22">
        <v>3</v>
      </c>
      <c r="D8" s="22">
        <v>4</v>
      </c>
      <c r="E8" s="22">
        <v>5</v>
      </c>
      <c r="F8" s="22" t="s">
        <v>5</v>
      </c>
      <c r="G8" s="22" t="s">
        <v>37</v>
      </c>
    </row>
    <row r="9" spans="1:11" x14ac:dyDescent="0.25">
      <c r="A9" s="30" t="s">
        <v>134</v>
      </c>
      <c r="B9" s="33">
        <v>4536133.78</v>
      </c>
      <c r="C9" s="34">
        <v>0</v>
      </c>
      <c r="D9" s="33"/>
      <c r="E9" s="33">
        <v>0</v>
      </c>
      <c r="F9" s="42">
        <f t="shared" ref="F9:F16" si="0">IFERROR($E9/B9*100,"")</f>
        <v>0</v>
      </c>
      <c r="G9" s="42" t="str">
        <f t="shared" ref="G9:G16" si="1">IFERROR($E9/C9*100,"")</f>
        <v/>
      </c>
    </row>
    <row r="10" spans="1:11" x14ac:dyDescent="0.25">
      <c r="A10" s="31" t="s">
        <v>135</v>
      </c>
      <c r="B10" s="35">
        <v>4536133.78</v>
      </c>
      <c r="C10" s="36">
        <v>0</v>
      </c>
      <c r="D10" s="35"/>
      <c r="E10" s="35">
        <v>0</v>
      </c>
      <c r="F10" s="43">
        <f t="shared" si="0"/>
        <v>0</v>
      </c>
      <c r="G10" s="43" t="str">
        <f t="shared" si="1"/>
        <v/>
      </c>
    </row>
    <row r="11" spans="1:11" x14ac:dyDescent="0.25">
      <c r="A11" s="96" t="s">
        <v>136</v>
      </c>
      <c r="B11" s="99">
        <v>4536133.78</v>
      </c>
      <c r="C11" s="100">
        <v>0</v>
      </c>
      <c r="D11" s="99"/>
      <c r="E11" s="99">
        <v>0</v>
      </c>
      <c r="F11" s="97">
        <f t="shared" si="0"/>
        <v>0</v>
      </c>
      <c r="G11" s="97" t="str">
        <f t="shared" si="1"/>
        <v/>
      </c>
    </row>
    <row r="12" spans="1:11" x14ac:dyDescent="0.25">
      <c r="A12" s="32" t="s">
        <v>137</v>
      </c>
      <c r="B12" s="37">
        <v>4536133.78</v>
      </c>
      <c r="C12" s="38">
        <v>0</v>
      </c>
      <c r="D12" s="37"/>
      <c r="E12" s="37">
        <v>0</v>
      </c>
      <c r="F12" s="44">
        <f t="shared" si="0"/>
        <v>0</v>
      </c>
      <c r="G12" s="44" t="str">
        <f t="shared" si="1"/>
        <v/>
      </c>
    </row>
    <row r="13" spans="1:11" x14ac:dyDescent="0.25">
      <c r="A13" s="30" t="s">
        <v>129</v>
      </c>
      <c r="B13" s="33">
        <v>453613.38</v>
      </c>
      <c r="C13" s="34">
        <v>907200</v>
      </c>
      <c r="D13" s="33"/>
      <c r="E13" s="33">
        <v>907226.76</v>
      </c>
      <c r="F13" s="42">
        <f t="shared" si="0"/>
        <v>200</v>
      </c>
      <c r="G13" s="42">
        <f t="shared" si="1"/>
        <v>100.00294973544975</v>
      </c>
    </row>
    <row r="14" spans="1:11" x14ac:dyDescent="0.25">
      <c r="A14" s="31" t="s">
        <v>130</v>
      </c>
      <c r="B14" s="35">
        <v>453613.38</v>
      </c>
      <c r="C14" s="36">
        <v>907200</v>
      </c>
      <c r="D14" s="35"/>
      <c r="E14" s="35">
        <v>907226.76</v>
      </c>
      <c r="F14" s="43">
        <f t="shared" si="0"/>
        <v>200</v>
      </c>
      <c r="G14" s="43">
        <f t="shared" si="1"/>
        <v>100.00294973544975</v>
      </c>
    </row>
    <row r="15" spans="1:11" x14ac:dyDescent="0.25">
      <c r="A15" s="96" t="s">
        <v>131</v>
      </c>
      <c r="B15" s="99">
        <v>453613.38</v>
      </c>
      <c r="C15" s="100">
        <v>907200</v>
      </c>
      <c r="D15" s="99"/>
      <c r="E15" s="99">
        <v>907226.76</v>
      </c>
      <c r="F15" s="97">
        <f t="shared" si="0"/>
        <v>200</v>
      </c>
      <c r="G15" s="97">
        <f t="shared" si="1"/>
        <v>100.00294973544975</v>
      </c>
    </row>
    <row r="16" spans="1:11" x14ac:dyDescent="0.25">
      <c r="A16" s="32" t="s">
        <v>132</v>
      </c>
      <c r="B16" s="37">
        <v>453613.38</v>
      </c>
      <c r="C16" s="38">
        <v>907200</v>
      </c>
      <c r="D16" s="37"/>
      <c r="E16" s="37">
        <v>907226.76</v>
      </c>
      <c r="F16" s="44">
        <f t="shared" si="0"/>
        <v>200</v>
      </c>
      <c r="G16" s="44">
        <f t="shared" si="1"/>
        <v>100.00294973544975</v>
      </c>
    </row>
  </sheetData>
  <pageMargins left="0.7" right="0.7" top="0.75" bottom="0.75" header="0.3" footer="0.3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E19" sqref="E19"/>
    </sheetView>
  </sheetViews>
  <sheetFormatPr defaultRowHeight="15" x14ac:dyDescent="0.25"/>
  <cols>
    <col min="1" max="1" width="35.28515625" style="26" customWidth="1"/>
    <col min="2" max="2" width="11.7109375" style="26" bestFit="1" customWidth="1"/>
    <col min="3" max="3" width="16.28515625" style="26" customWidth="1"/>
    <col min="4" max="4" width="8.140625" style="26" customWidth="1"/>
    <col min="5" max="5" width="13" style="26" customWidth="1"/>
    <col min="6" max="6" width="10" style="26" customWidth="1"/>
    <col min="7" max="7" width="10.28515625" style="26" customWidth="1"/>
    <col min="8" max="16384" width="9.140625" style="26"/>
  </cols>
  <sheetData>
    <row r="1" spans="1:7" x14ac:dyDescent="0.25">
      <c r="A1" s="128"/>
      <c r="B1" s="128"/>
      <c r="C1" s="128"/>
      <c r="D1" s="128"/>
      <c r="E1" s="129"/>
      <c r="F1" s="129"/>
      <c r="G1" s="129"/>
    </row>
    <row r="2" spans="1:7" ht="15.75" customHeight="1" x14ac:dyDescent="0.25">
      <c r="A2" s="226" t="s">
        <v>9</v>
      </c>
      <c r="B2" s="226"/>
      <c r="C2" s="226"/>
      <c r="D2" s="226"/>
      <c r="E2" s="226"/>
      <c r="F2" s="226"/>
      <c r="G2" s="226"/>
    </row>
    <row r="3" spans="1:7" x14ac:dyDescent="0.25">
      <c r="A3" s="128"/>
      <c r="B3" s="3"/>
      <c r="C3" s="3"/>
      <c r="D3" s="3"/>
      <c r="E3" s="47"/>
      <c r="F3" s="130"/>
      <c r="G3" s="49" t="s">
        <v>39</v>
      </c>
    </row>
    <row r="4" spans="1:7" ht="60" x14ac:dyDescent="0.25">
      <c r="A4" s="109" t="s">
        <v>2</v>
      </c>
      <c r="B4" s="110" t="s">
        <v>282</v>
      </c>
      <c r="C4" s="111" t="s">
        <v>314</v>
      </c>
      <c r="D4" s="111" t="s">
        <v>285</v>
      </c>
      <c r="E4" s="110" t="s">
        <v>288</v>
      </c>
      <c r="F4" s="111" t="s">
        <v>289</v>
      </c>
      <c r="G4" s="111" t="s">
        <v>290</v>
      </c>
    </row>
    <row r="5" spans="1:7" s="119" customFormat="1" ht="12" x14ac:dyDescent="0.2">
      <c r="A5" s="117">
        <v>1</v>
      </c>
      <c r="B5" s="157">
        <v>2</v>
      </c>
      <c r="C5" s="118">
        <v>3</v>
      </c>
      <c r="D5" s="118">
        <v>4</v>
      </c>
      <c r="E5" s="118">
        <v>5</v>
      </c>
      <c r="F5" s="118" t="s">
        <v>5</v>
      </c>
      <c r="G5" s="118" t="s">
        <v>37</v>
      </c>
    </row>
    <row r="6" spans="1:7" x14ac:dyDescent="0.25">
      <c r="A6" s="53" t="s">
        <v>326</v>
      </c>
      <c r="B6" s="55">
        <f>SUM(B7:B7)</f>
        <v>4536133.78</v>
      </c>
      <c r="C6" s="127">
        <f>SUM(C7:C7)</f>
        <v>0</v>
      </c>
      <c r="D6" s="55"/>
      <c r="E6" s="55">
        <f>SUM(E7:E7)</f>
        <v>0</v>
      </c>
      <c r="F6" s="58">
        <f t="shared" ref="F6:G10" si="0">IFERROR($E6/B6*100,"")</f>
        <v>0</v>
      </c>
      <c r="G6" s="56" t="str">
        <f t="shared" si="0"/>
        <v/>
      </c>
    </row>
    <row r="7" spans="1:7" ht="30" x14ac:dyDescent="0.25">
      <c r="A7" s="114" t="s">
        <v>325</v>
      </c>
      <c r="B7" s="113">
        <v>4536133.78</v>
      </c>
      <c r="C7" s="120">
        <v>0</v>
      </c>
      <c r="D7" s="131"/>
      <c r="E7" s="54"/>
      <c r="F7" s="57">
        <f t="shared" si="0"/>
        <v>0</v>
      </c>
      <c r="G7" s="156" t="str">
        <f t="shared" si="0"/>
        <v/>
      </c>
    </row>
    <row r="8" spans="1:7" x14ac:dyDescent="0.25">
      <c r="C8" s="158"/>
    </row>
    <row r="9" spans="1:7" ht="15.75" customHeight="1" x14ac:dyDescent="0.25">
      <c r="A9" s="112" t="s">
        <v>10</v>
      </c>
      <c r="B9" s="134">
        <f>SUM(B10:B10)</f>
        <v>4536133.78</v>
      </c>
      <c r="C9" s="132">
        <f>SUM(C10:C10)</f>
        <v>0</v>
      </c>
      <c r="D9" s="133"/>
      <c r="E9" s="134">
        <f>SUM(E10:E10)</f>
        <v>0</v>
      </c>
      <c r="F9" s="58">
        <f t="shared" si="0"/>
        <v>0</v>
      </c>
      <c r="G9" s="59" t="str">
        <f t="shared" si="0"/>
        <v/>
      </c>
    </row>
    <row r="10" spans="1:7" ht="30" x14ac:dyDescent="0.25">
      <c r="A10" s="114" t="s">
        <v>325</v>
      </c>
      <c r="B10" s="113">
        <v>4536133.78</v>
      </c>
      <c r="C10" s="120">
        <v>0</v>
      </c>
      <c r="D10" s="131"/>
      <c r="E10" s="54"/>
      <c r="F10" s="57">
        <f t="shared" si="0"/>
        <v>0</v>
      </c>
      <c r="G10" s="156" t="str">
        <f t="shared" si="0"/>
        <v/>
      </c>
    </row>
  </sheetData>
  <mergeCells count="1">
    <mergeCell ref="A2:G2"/>
  </mergeCells>
  <pageMargins left="0.7" right="0.7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5"/>
  <sheetViews>
    <sheetView workbookViewId="0">
      <selection activeCell="N10" sqref="N10"/>
    </sheetView>
  </sheetViews>
  <sheetFormatPr defaultRowHeight="15" x14ac:dyDescent="0.25"/>
  <cols>
    <col min="1" max="1" width="19.5703125" style="159" bestFit="1" customWidth="1"/>
    <col min="2" max="2" width="53.42578125" style="159" customWidth="1"/>
    <col min="3" max="3" width="13.28515625" customWidth="1"/>
    <col min="4" max="4" width="7.7109375" customWidth="1"/>
    <col min="5" max="5" width="13.28515625" customWidth="1"/>
    <col min="6" max="6" width="11.7109375" customWidth="1"/>
  </cols>
  <sheetData>
    <row r="1" spans="1:6" ht="18" x14ac:dyDescent="0.25">
      <c r="A1" s="7"/>
      <c r="B1" s="7"/>
      <c r="C1" s="7"/>
      <c r="D1" s="7"/>
      <c r="E1" s="7"/>
      <c r="F1" s="2"/>
    </row>
    <row r="2" spans="1:6" ht="15.75" x14ac:dyDescent="0.25">
      <c r="A2" s="194" t="s">
        <v>3</v>
      </c>
      <c r="B2" s="195"/>
      <c r="C2" s="195"/>
      <c r="D2" s="195"/>
      <c r="E2" s="195"/>
      <c r="F2" s="195"/>
    </row>
    <row r="3" spans="1:6" ht="18" x14ac:dyDescent="0.25">
      <c r="A3" s="41"/>
      <c r="B3" s="41"/>
      <c r="C3" s="41"/>
      <c r="D3" s="41"/>
      <c r="E3" s="41"/>
      <c r="F3" s="60"/>
    </row>
    <row r="4" spans="1:6" ht="15.75" x14ac:dyDescent="0.25">
      <c r="A4" s="160" t="s">
        <v>22</v>
      </c>
      <c r="B4" s="160"/>
      <c r="C4" s="161"/>
      <c r="D4" s="161"/>
      <c r="E4" s="161"/>
      <c r="F4" s="161"/>
    </row>
    <row r="5" spans="1:6" ht="18" x14ac:dyDescent="0.25">
      <c r="A5" s="7"/>
      <c r="B5" s="7"/>
      <c r="C5" s="7"/>
      <c r="D5" s="7"/>
      <c r="E5" s="7"/>
      <c r="F5" s="162" t="s">
        <v>39</v>
      </c>
    </row>
    <row r="6" spans="1:6" ht="65.25" customHeight="1" x14ac:dyDescent="0.25">
      <c r="A6" s="13" t="s">
        <v>333</v>
      </c>
      <c r="B6" s="13" t="s">
        <v>334</v>
      </c>
      <c r="C6" s="13" t="s">
        <v>314</v>
      </c>
      <c r="D6" s="13" t="s">
        <v>285</v>
      </c>
      <c r="E6" s="13" t="s">
        <v>288</v>
      </c>
      <c r="F6" s="13" t="s">
        <v>290</v>
      </c>
    </row>
    <row r="7" spans="1:6" s="181" customFormat="1" ht="11.25" x14ac:dyDescent="0.2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14" t="s">
        <v>335</v>
      </c>
    </row>
    <row r="8" spans="1:6" s="15" customFormat="1" ht="30" x14ac:dyDescent="0.25">
      <c r="A8" s="163" t="s">
        <v>143</v>
      </c>
      <c r="B8" s="163" t="s">
        <v>144</v>
      </c>
      <c r="C8" s="140">
        <v>15885730</v>
      </c>
      <c r="D8" s="138"/>
      <c r="E8" s="139">
        <v>16566092.210000001</v>
      </c>
      <c r="F8" s="164">
        <f>IFERROR($E8/C8*100,"")</f>
        <v>104.28285140185562</v>
      </c>
    </row>
    <row r="9" spans="1:6" s="15" customFormat="1" x14ac:dyDescent="0.25">
      <c r="A9" s="174" t="s">
        <v>173</v>
      </c>
      <c r="B9" s="174" t="s">
        <v>174</v>
      </c>
      <c r="C9" s="175">
        <v>1284530</v>
      </c>
      <c r="D9" s="176"/>
      <c r="E9" s="177">
        <v>1250322.99</v>
      </c>
      <c r="F9" s="178">
        <f t="shared" ref="F9:F53" si="0">IFERROR($E9/C9*100,"")</f>
        <v>97.337001860602712</v>
      </c>
    </row>
    <row r="10" spans="1:6" s="15" customFormat="1" x14ac:dyDescent="0.25">
      <c r="A10" s="169" t="s">
        <v>175</v>
      </c>
      <c r="B10" s="169" t="s">
        <v>174</v>
      </c>
      <c r="C10" s="170">
        <v>173150</v>
      </c>
      <c r="D10" s="171"/>
      <c r="E10" s="172">
        <v>138928.72</v>
      </c>
      <c r="F10" s="173">
        <f t="shared" si="0"/>
        <v>80.236049667917982</v>
      </c>
    </row>
    <row r="11" spans="1:6" s="15" customFormat="1" x14ac:dyDescent="0.25">
      <c r="A11" s="182" t="s">
        <v>169</v>
      </c>
      <c r="B11" s="182" t="s">
        <v>170</v>
      </c>
      <c r="C11" s="183">
        <v>165700</v>
      </c>
      <c r="D11" s="184"/>
      <c r="E11" s="185">
        <v>131487.81</v>
      </c>
      <c r="F11" s="186">
        <f t="shared" si="0"/>
        <v>79.352933011466504</v>
      </c>
    </row>
    <row r="12" spans="1:6" s="15" customFormat="1" x14ac:dyDescent="0.25">
      <c r="A12" s="188" t="s">
        <v>171</v>
      </c>
      <c r="B12" s="188" t="s">
        <v>172</v>
      </c>
      <c r="C12" s="189">
        <v>165700</v>
      </c>
      <c r="D12" s="190"/>
      <c r="E12" s="191">
        <v>131487.81</v>
      </c>
      <c r="F12" s="192">
        <f t="shared" si="0"/>
        <v>79.352933011466504</v>
      </c>
    </row>
    <row r="13" spans="1:6" s="15" customFormat="1" x14ac:dyDescent="0.25">
      <c r="A13" s="19" t="s">
        <v>176</v>
      </c>
      <c r="B13" s="19" t="s">
        <v>177</v>
      </c>
      <c r="C13" s="165">
        <v>0</v>
      </c>
      <c r="D13" s="166"/>
      <c r="E13" s="167">
        <v>0</v>
      </c>
      <c r="F13" s="168" t="str">
        <f t="shared" si="0"/>
        <v/>
      </c>
    </row>
    <row r="14" spans="1:6" s="15" customFormat="1" x14ac:dyDescent="0.25">
      <c r="A14" s="19" t="s">
        <v>178</v>
      </c>
      <c r="B14" s="19" t="s">
        <v>179</v>
      </c>
      <c r="C14" s="165">
        <v>0</v>
      </c>
      <c r="D14" s="166"/>
      <c r="E14" s="167">
        <v>0</v>
      </c>
      <c r="F14" s="168" t="str">
        <f t="shared" si="0"/>
        <v/>
      </c>
    </row>
    <row r="15" spans="1:6" s="15" customFormat="1" x14ac:dyDescent="0.25">
      <c r="A15" s="19" t="s">
        <v>180</v>
      </c>
      <c r="B15" s="19" t="s">
        <v>181</v>
      </c>
      <c r="C15" s="165">
        <v>0</v>
      </c>
      <c r="D15" s="166"/>
      <c r="E15" s="167">
        <v>0</v>
      </c>
      <c r="F15" s="168" t="str">
        <f t="shared" si="0"/>
        <v/>
      </c>
    </row>
    <row r="16" spans="1:6" s="15" customFormat="1" x14ac:dyDescent="0.25">
      <c r="A16" s="19" t="s">
        <v>182</v>
      </c>
      <c r="B16" s="19" t="s">
        <v>183</v>
      </c>
      <c r="C16" s="165">
        <v>133400</v>
      </c>
      <c r="D16" s="166"/>
      <c r="E16" s="167">
        <v>99187.81</v>
      </c>
      <c r="F16" s="168">
        <f t="shared" si="0"/>
        <v>74.353680659670161</v>
      </c>
    </row>
    <row r="17" spans="1:6" s="15" customFormat="1" x14ac:dyDescent="0.25">
      <c r="A17" s="19" t="s">
        <v>184</v>
      </c>
      <c r="B17" s="19" t="s">
        <v>185</v>
      </c>
      <c r="C17" s="165">
        <v>0</v>
      </c>
      <c r="D17" s="166"/>
      <c r="E17" s="167">
        <v>0</v>
      </c>
      <c r="F17" s="168" t="str">
        <f t="shared" si="0"/>
        <v/>
      </c>
    </row>
    <row r="18" spans="1:6" s="15" customFormat="1" x14ac:dyDescent="0.25">
      <c r="A18" s="19" t="s">
        <v>186</v>
      </c>
      <c r="B18" s="19" t="s">
        <v>187</v>
      </c>
      <c r="C18" s="165">
        <v>133400</v>
      </c>
      <c r="D18" s="166"/>
      <c r="E18" s="167">
        <v>99187.81</v>
      </c>
      <c r="F18" s="168">
        <f t="shared" si="0"/>
        <v>74.353680659670161</v>
      </c>
    </row>
    <row r="19" spans="1:6" s="15" customFormat="1" x14ac:dyDescent="0.25">
      <c r="A19" s="19" t="s">
        <v>188</v>
      </c>
      <c r="B19" s="19" t="s">
        <v>189</v>
      </c>
      <c r="C19" s="165">
        <v>0</v>
      </c>
      <c r="D19" s="166"/>
      <c r="E19" s="167">
        <v>0</v>
      </c>
      <c r="F19" s="168" t="str">
        <f t="shared" si="0"/>
        <v/>
      </c>
    </row>
    <row r="20" spans="1:6" s="15" customFormat="1" ht="30" x14ac:dyDescent="0.25">
      <c r="A20" s="19" t="s">
        <v>190</v>
      </c>
      <c r="B20" s="19" t="s">
        <v>191</v>
      </c>
      <c r="C20" s="165">
        <v>0</v>
      </c>
      <c r="D20" s="166"/>
      <c r="E20" s="167">
        <v>0</v>
      </c>
      <c r="F20" s="168" t="str">
        <f t="shared" si="0"/>
        <v/>
      </c>
    </row>
    <row r="21" spans="1:6" s="15" customFormat="1" x14ac:dyDescent="0.25">
      <c r="A21" s="19" t="s">
        <v>192</v>
      </c>
      <c r="B21" s="19" t="s">
        <v>193</v>
      </c>
      <c r="C21" s="165">
        <v>0</v>
      </c>
      <c r="D21" s="166"/>
      <c r="E21" s="167">
        <v>0</v>
      </c>
      <c r="F21" s="168" t="str">
        <f t="shared" si="0"/>
        <v/>
      </c>
    </row>
    <row r="22" spans="1:6" x14ac:dyDescent="0.25">
      <c r="A22" s="19" t="s">
        <v>227</v>
      </c>
      <c r="B22" s="19" t="s">
        <v>228</v>
      </c>
      <c r="C22" s="165">
        <v>12300</v>
      </c>
      <c r="D22" s="18"/>
      <c r="E22" s="167">
        <v>12300</v>
      </c>
      <c r="F22" s="168">
        <f t="shared" si="0"/>
        <v>100</v>
      </c>
    </row>
    <row r="23" spans="1:6" x14ac:dyDescent="0.25">
      <c r="A23" s="19" t="s">
        <v>229</v>
      </c>
      <c r="B23" s="19" t="s">
        <v>230</v>
      </c>
      <c r="C23" s="165">
        <v>12300</v>
      </c>
      <c r="D23" s="18"/>
      <c r="E23" s="167">
        <v>12300</v>
      </c>
      <c r="F23" s="168">
        <f t="shared" si="0"/>
        <v>100</v>
      </c>
    </row>
    <row r="24" spans="1:6" x14ac:dyDescent="0.25">
      <c r="A24" s="19" t="s">
        <v>194</v>
      </c>
      <c r="B24" s="19" t="s">
        <v>195</v>
      </c>
      <c r="C24" s="165">
        <v>20000</v>
      </c>
      <c r="D24" s="18"/>
      <c r="E24" s="167">
        <v>20000</v>
      </c>
      <c r="F24" s="168">
        <f t="shared" si="0"/>
        <v>100</v>
      </c>
    </row>
    <row r="25" spans="1:6" x14ac:dyDescent="0.25">
      <c r="A25" s="19" t="s">
        <v>196</v>
      </c>
      <c r="B25" s="19" t="s">
        <v>197</v>
      </c>
      <c r="C25" s="165">
        <v>20000</v>
      </c>
      <c r="D25" s="18"/>
      <c r="E25" s="167">
        <v>20000</v>
      </c>
      <c r="F25" s="168">
        <f t="shared" si="0"/>
        <v>100</v>
      </c>
    </row>
    <row r="26" spans="1:6" x14ac:dyDescent="0.25">
      <c r="A26" s="19" t="s">
        <v>198</v>
      </c>
      <c r="B26" s="19" t="s">
        <v>199</v>
      </c>
      <c r="C26" s="165">
        <v>0</v>
      </c>
      <c r="D26" s="18"/>
      <c r="E26" s="167">
        <v>0</v>
      </c>
      <c r="F26" s="168" t="str">
        <f t="shared" si="0"/>
        <v/>
      </c>
    </row>
    <row r="27" spans="1:6" x14ac:dyDescent="0.25">
      <c r="A27" s="19" t="s">
        <v>200</v>
      </c>
      <c r="B27" s="19" t="s">
        <v>164</v>
      </c>
      <c r="C27" s="165">
        <v>0</v>
      </c>
      <c r="D27" s="18"/>
      <c r="E27" s="167">
        <v>0</v>
      </c>
      <c r="F27" s="168" t="str">
        <f t="shared" si="0"/>
        <v/>
      </c>
    </row>
    <row r="28" spans="1:6" x14ac:dyDescent="0.25">
      <c r="A28" s="19" t="s">
        <v>201</v>
      </c>
      <c r="B28" s="19" t="s">
        <v>202</v>
      </c>
      <c r="C28" s="165">
        <v>0</v>
      </c>
      <c r="D28" s="18"/>
      <c r="E28" s="167">
        <v>0</v>
      </c>
      <c r="F28" s="168" t="str">
        <f t="shared" si="0"/>
        <v/>
      </c>
    </row>
    <row r="29" spans="1:6" ht="30" x14ac:dyDescent="0.25">
      <c r="A29" s="19" t="s">
        <v>203</v>
      </c>
      <c r="B29" s="19" t="s">
        <v>204</v>
      </c>
      <c r="C29" s="165">
        <v>0</v>
      </c>
      <c r="D29" s="18"/>
      <c r="E29" s="167">
        <v>0</v>
      </c>
      <c r="F29" s="168" t="str">
        <f t="shared" si="0"/>
        <v/>
      </c>
    </row>
    <row r="30" spans="1:6" x14ac:dyDescent="0.25">
      <c r="A30" s="182" t="s">
        <v>275</v>
      </c>
      <c r="B30" s="182" t="s">
        <v>276</v>
      </c>
      <c r="C30" s="183">
        <v>7450</v>
      </c>
      <c r="D30" s="187"/>
      <c r="E30" s="185">
        <v>7440.91</v>
      </c>
      <c r="F30" s="186">
        <f t="shared" si="0"/>
        <v>99.877986577181204</v>
      </c>
    </row>
    <row r="31" spans="1:6" ht="30" x14ac:dyDescent="0.25">
      <c r="A31" s="188" t="s">
        <v>327</v>
      </c>
      <c r="B31" s="188" t="s">
        <v>328</v>
      </c>
      <c r="C31" s="189">
        <v>0</v>
      </c>
      <c r="D31" s="193"/>
      <c r="E31" s="191">
        <v>0</v>
      </c>
      <c r="F31" s="192" t="str">
        <f t="shared" si="0"/>
        <v/>
      </c>
    </row>
    <row r="32" spans="1:6" ht="30" x14ac:dyDescent="0.25">
      <c r="A32" s="188" t="s">
        <v>279</v>
      </c>
      <c r="B32" s="188" t="s">
        <v>280</v>
      </c>
      <c r="C32" s="189">
        <v>7450</v>
      </c>
      <c r="D32" s="193"/>
      <c r="E32" s="191">
        <v>7440.91</v>
      </c>
      <c r="F32" s="192">
        <f t="shared" si="0"/>
        <v>99.877986577181204</v>
      </c>
    </row>
    <row r="33" spans="1:6" x14ac:dyDescent="0.25">
      <c r="A33" s="19" t="s">
        <v>176</v>
      </c>
      <c r="B33" s="19" t="s">
        <v>177</v>
      </c>
      <c r="C33" s="165">
        <v>1400</v>
      </c>
      <c r="D33" s="18"/>
      <c r="E33" s="167">
        <v>1400</v>
      </c>
      <c r="F33" s="168">
        <f t="shared" si="0"/>
        <v>100</v>
      </c>
    </row>
    <row r="34" spans="1:6" x14ac:dyDescent="0.25">
      <c r="A34" s="19" t="s">
        <v>178</v>
      </c>
      <c r="B34" s="19" t="s">
        <v>179</v>
      </c>
      <c r="C34" s="165">
        <v>1200</v>
      </c>
      <c r="D34" s="18"/>
      <c r="E34" s="167">
        <v>1200</v>
      </c>
      <c r="F34" s="168">
        <f t="shared" si="0"/>
        <v>100</v>
      </c>
    </row>
    <row r="35" spans="1:6" x14ac:dyDescent="0.25">
      <c r="A35" s="19" t="s">
        <v>180</v>
      </c>
      <c r="B35" s="19" t="s">
        <v>181</v>
      </c>
      <c r="C35" s="165">
        <v>200</v>
      </c>
      <c r="D35" s="18"/>
      <c r="E35" s="167">
        <v>200</v>
      </c>
      <c r="F35" s="168">
        <f t="shared" si="0"/>
        <v>100</v>
      </c>
    </row>
    <row r="36" spans="1:6" x14ac:dyDescent="0.25">
      <c r="A36" s="19" t="s">
        <v>182</v>
      </c>
      <c r="B36" s="19" t="s">
        <v>183</v>
      </c>
      <c r="C36" s="165">
        <v>650</v>
      </c>
      <c r="D36" s="18"/>
      <c r="E36" s="167">
        <v>642.38</v>
      </c>
      <c r="F36" s="168">
        <f t="shared" si="0"/>
        <v>98.827692307692303</v>
      </c>
    </row>
    <row r="37" spans="1:6" x14ac:dyDescent="0.25">
      <c r="A37" s="19" t="s">
        <v>184</v>
      </c>
      <c r="B37" s="19" t="s">
        <v>185</v>
      </c>
      <c r="C37" s="165">
        <v>650</v>
      </c>
      <c r="D37" s="18"/>
      <c r="E37" s="167">
        <v>642.38</v>
      </c>
      <c r="F37" s="168">
        <f t="shared" si="0"/>
        <v>98.827692307692303</v>
      </c>
    </row>
    <row r="38" spans="1:6" x14ac:dyDescent="0.25">
      <c r="A38" s="19" t="s">
        <v>194</v>
      </c>
      <c r="B38" s="19" t="s">
        <v>195</v>
      </c>
      <c r="C38" s="165">
        <v>5400</v>
      </c>
      <c r="D38" s="18"/>
      <c r="E38" s="167">
        <v>5398.53</v>
      </c>
      <c r="F38" s="168">
        <f t="shared" si="0"/>
        <v>99.972777777777779</v>
      </c>
    </row>
    <row r="39" spans="1:6" x14ac:dyDescent="0.25">
      <c r="A39" s="19" t="s">
        <v>198</v>
      </c>
      <c r="B39" s="19" t="s">
        <v>199</v>
      </c>
      <c r="C39" s="165">
        <v>5400</v>
      </c>
      <c r="D39" s="18"/>
      <c r="E39" s="167">
        <v>5398.53</v>
      </c>
      <c r="F39" s="168">
        <f t="shared" si="0"/>
        <v>99.972777777777779</v>
      </c>
    </row>
    <row r="40" spans="1:6" x14ac:dyDescent="0.25">
      <c r="A40" s="169" t="s">
        <v>273</v>
      </c>
      <c r="B40" s="169" t="s">
        <v>274</v>
      </c>
      <c r="C40" s="170">
        <v>1111380</v>
      </c>
      <c r="D40" s="180"/>
      <c r="E40" s="172">
        <v>1111394.27</v>
      </c>
      <c r="F40" s="173">
        <f t="shared" si="0"/>
        <v>100.0012839892746</v>
      </c>
    </row>
    <row r="41" spans="1:6" x14ac:dyDescent="0.25">
      <c r="A41" s="182" t="s">
        <v>169</v>
      </c>
      <c r="B41" s="182" t="s">
        <v>170</v>
      </c>
      <c r="C41" s="183">
        <v>1111380</v>
      </c>
      <c r="D41" s="187"/>
      <c r="E41" s="185">
        <v>1111394.27</v>
      </c>
      <c r="F41" s="186">
        <f t="shared" si="0"/>
        <v>100.0012839892746</v>
      </c>
    </row>
    <row r="42" spans="1:6" ht="30" x14ac:dyDescent="0.25">
      <c r="A42" s="188" t="s">
        <v>271</v>
      </c>
      <c r="B42" s="188" t="s">
        <v>272</v>
      </c>
      <c r="C42" s="189">
        <v>1111380</v>
      </c>
      <c r="D42" s="193"/>
      <c r="E42" s="191">
        <v>1111394.27</v>
      </c>
      <c r="F42" s="192">
        <f t="shared" si="0"/>
        <v>100.0012839892746</v>
      </c>
    </row>
    <row r="43" spans="1:6" x14ac:dyDescent="0.25">
      <c r="A43" s="19" t="s">
        <v>182</v>
      </c>
      <c r="B43" s="19" t="s">
        <v>183</v>
      </c>
      <c r="C43" s="165">
        <v>142510</v>
      </c>
      <c r="D43" s="18"/>
      <c r="E43" s="167">
        <v>142518.15</v>
      </c>
      <c r="F43" s="168">
        <f t="shared" si="0"/>
        <v>100.00571889691952</v>
      </c>
    </row>
    <row r="44" spans="1:6" x14ac:dyDescent="0.25">
      <c r="A44" s="19" t="s">
        <v>207</v>
      </c>
      <c r="B44" s="19" t="s">
        <v>208</v>
      </c>
      <c r="C44" s="165">
        <v>76150</v>
      </c>
      <c r="D44" s="18"/>
      <c r="E44" s="167">
        <v>76156.75</v>
      </c>
      <c r="F44" s="168">
        <f t="shared" si="0"/>
        <v>100.00886408404466</v>
      </c>
    </row>
    <row r="45" spans="1:6" x14ac:dyDescent="0.25">
      <c r="A45" s="19" t="s">
        <v>186</v>
      </c>
      <c r="B45" s="19" t="s">
        <v>187</v>
      </c>
      <c r="C45" s="165">
        <v>66360</v>
      </c>
      <c r="D45" s="18"/>
      <c r="E45" s="167">
        <v>66361.399999999994</v>
      </c>
      <c r="F45" s="168">
        <f t="shared" si="0"/>
        <v>100.00210970464134</v>
      </c>
    </row>
    <row r="46" spans="1:6" x14ac:dyDescent="0.25">
      <c r="A46" s="19" t="s">
        <v>188</v>
      </c>
      <c r="B46" s="19" t="s">
        <v>189</v>
      </c>
      <c r="C46" s="165">
        <v>61670</v>
      </c>
      <c r="D46" s="18"/>
      <c r="E46" s="167">
        <v>61649.36</v>
      </c>
      <c r="F46" s="168">
        <f t="shared" si="0"/>
        <v>99.966531538835739</v>
      </c>
    </row>
    <row r="47" spans="1:6" ht="30" x14ac:dyDescent="0.25">
      <c r="A47" s="19" t="s">
        <v>190</v>
      </c>
      <c r="B47" s="19" t="s">
        <v>191</v>
      </c>
      <c r="C47" s="165">
        <v>61670</v>
      </c>
      <c r="D47" s="18"/>
      <c r="E47" s="167">
        <v>61649.36</v>
      </c>
      <c r="F47" s="168">
        <f t="shared" si="0"/>
        <v>99.966531538835739</v>
      </c>
    </row>
    <row r="48" spans="1:6" x14ac:dyDescent="0.25">
      <c r="A48" s="19" t="s">
        <v>201</v>
      </c>
      <c r="B48" s="19" t="s">
        <v>202</v>
      </c>
      <c r="C48" s="165">
        <v>907200</v>
      </c>
      <c r="D48" s="18"/>
      <c r="E48" s="167">
        <v>907226.76</v>
      </c>
      <c r="F48" s="168">
        <f t="shared" si="0"/>
        <v>100.00294973544975</v>
      </c>
    </row>
    <row r="49" spans="1:6" ht="30" x14ac:dyDescent="0.25">
      <c r="A49" s="19" t="s">
        <v>203</v>
      </c>
      <c r="B49" s="19" t="s">
        <v>204</v>
      </c>
      <c r="C49" s="165">
        <v>907200</v>
      </c>
      <c r="D49" s="18"/>
      <c r="E49" s="167">
        <v>907226.76</v>
      </c>
      <c r="F49" s="168">
        <f t="shared" si="0"/>
        <v>100.00294973544975</v>
      </c>
    </row>
    <row r="50" spans="1:6" x14ac:dyDescent="0.25">
      <c r="A50" s="174" t="s">
        <v>145</v>
      </c>
      <c r="B50" s="174" t="s">
        <v>146</v>
      </c>
      <c r="C50" s="175">
        <v>276000</v>
      </c>
      <c r="D50" s="179"/>
      <c r="E50" s="177">
        <v>263012.28999999998</v>
      </c>
      <c r="F50" s="178">
        <f t="shared" si="0"/>
        <v>95.294307971014476</v>
      </c>
    </row>
    <row r="51" spans="1:6" x14ac:dyDescent="0.25">
      <c r="A51" s="169" t="s">
        <v>147</v>
      </c>
      <c r="B51" s="169" t="s">
        <v>146</v>
      </c>
      <c r="C51" s="170">
        <v>276000</v>
      </c>
      <c r="D51" s="180"/>
      <c r="E51" s="172">
        <v>263012.28999999998</v>
      </c>
      <c r="F51" s="173">
        <f t="shared" si="0"/>
        <v>95.294307971014476</v>
      </c>
    </row>
    <row r="52" spans="1:6" x14ac:dyDescent="0.25">
      <c r="A52" s="182" t="s">
        <v>169</v>
      </c>
      <c r="B52" s="182" t="s">
        <v>170</v>
      </c>
      <c r="C52" s="183">
        <v>276000</v>
      </c>
      <c r="D52" s="187"/>
      <c r="E52" s="185">
        <v>263012.28999999998</v>
      </c>
      <c r="F52" s="186">
        <f t="shared" si="0"/>
        <v>95.294307971014476</v>
      </c>
    </row>
    <row r="53" spans="1:6" x14ac:dyDescent="0.25">
      <c r="A53" s="188" t="s">
        <v>171</v>
      </c>
      <c r="B53" s="188" t="s">
        <v>172</v>
      </c>
      <c r="C53" s="189">
        <v>276000</v>
      </c>
      <c r="D53" s="193"/>
      <c r="E53" s="191">
        <v>263012.28999999998</v>
      </c>
      <c r="F53" s="192">
        <f t="shared" si="0"/>
        <v>95.294307971014476</v>
      </c>
    </row>
    <row r="54" spans="1:6" x14ac:dyDescent="0.25">
      <c r="A54" s="19" t="s">
        <v>176</v>
      </c>
      <c r="B54" s="19" t="s">
        <v>177</v>
      </c>
      <c r="C54" s="165">
        <v>159100</v>
      </c>
      <c r="D54" s="18"/>
      <c r="E54" s="167">
        <v>190964.12</v>
      </c>
      <c r="F54" s="168">
        <f t="shared" ref="F54:F117" si="1">IFERROR($E54/C54*100,"")</f>
        <v>120.02773098680075</v>
      </c>
    </row>
    <row r="55" spans="1:6" x14ac:dyDescent="0.25">
      <c r="A55" s="19" t="s">
        <v>178</v>
      </c>
      <c r="B55" s="19" t="s">
        <v>179</v>
      </c>
      <c r="C55" s="165">
        <v>51000</v>
      </c>
      <c r="D55" s="18"/>
      <c r="E55" s="167">
        <v>54747.35</v>
      </c>
      <c r="F55" s="168">
        <f t="shared" si="1"/>
        <v>107.34774509803921</v>
      </c>
    </row>
    <row r="56" spans="1:6" x14ac:dyDescent="0.25">
      <c r="A56" s="19" t="s">
        <v>205</v>
      </c>
      <c r="B56" s="19" t="s">
        <v>206</v>
      </c>
      <c r="C56" s="165">
        <v>100000</v>
      </c>
      <c r="D56" s="18"/>
      <c r="E56" s="167">
        <v>127183.46</v>
      </c>
      <c r="F56" s="168">
        <f t="shared" si="1"/>
        <v>127.18346</v>
      </c>
    </row>
    <row r="57" spans="1:6" x14ac:dyDescent="0.25">
      <c r="A57" s="19" t="s">
        <v>180</v>
      </c>
      <c r="B57" s="19" t="s">
        <v>181</v>
      </c>
      <c r="C57" s="165">
        <v>8100</v>
      </c>
      <c r="D57" s="18"/>
      <c r="E57" s="167">
        <v>9033.31</v>
      </c>
      <c r="F57" s="168">
        <f t="shared" si="1"/>
        <v>111.52234567901233</v>
      </c>
    </row>
    <row r="58" spans="1:6" x14ac:dyDescent="0.25">
      <c r="A58" s="19" t="s">
        <v>182</v>
      </c>
      <c r="B58" s="19" t="s">
        <v>183</v>
      </c>
      <c r="C58" s="165">
        <v>49000</v>
      </c>
      <c r="D58" s="18"/>
      <c r="E58" s="167">
        <v>42436.72</v>
      </c>
      <c r="F58" s="168">
        <f t="shared" si="1"/>
        <v>86.605551020408171</v>
      </c>
    </row>
    <row r="59" spans="1:6" x14ac:dyDescent="0.25">
      <c r="A59" s="19" t="s">
        <v>207</v>
      </c>
      <c r="B59" s="19" t="s">
        <v>208</v>
      </c>
      <c r="C59" s="165">
        <v>34400</v>
      </c>
      <c r="D59" s="18"/>
      <c r="E59" s="167">
        <v>0</v>
      </c>
      <c r="F59" s="168">
        <f t="shared" si="1"/>
        <v>0</v>
      </c>
    </row>
    <row r="60" spans="1:6" x14ac:dyDescent="0.25">
      <c r="A60" s="19" t="s">
        <v>209</v>
      </c>
      <c r="B60" s="19" t="s">
        <v>210</v>
      </c>
      <c r="C60" s="165">
        <v>0</v>
      </c>
      <c r="D60" s="18"/>
      <c r="E60" s="167">
        <v>34966.720000000001</v>
      </c>
      <c r="F60" s="168" t="str">
        <f t="shared" si="1"/>
        <v/>
      </c>
    </row>
    <row r="61" spans="1:6" x14ac:dyDescent="0.25">
      <c r="A61" s="19" t="s">
        <v>211</v>
      </c>
      <c r="B61" s="19" t="s">
        <v>212</v>
      </c>
      <c r="C61" s="165">
        <v>7100</v>
      </c>
      <c r="D61" s="18"/>
      <c r="E61" s="167">
        <v>0</v>
      </c>
      <c r="F61" s="168">
        <f t="shared" si="1"/>
        <v>0</v>
      </c>
    </row>
    <row r="62" spans="1:6" x14ac:dyDescent="0.25">
      <c r="A62" s="19" t="s">
        <v>213</v>
      </c>
      <c r="B62" s="19" t="s">
        <v>214</v>
      </c>
      <c r="C62" s="165">
        <v>7500</v>
      </c>
      <c r="D62" s="18"/>
      <c r="E62" s="167">
        <v>7470</v>
      </c>
      <c r="F62" s="168">
        <f t="shared" si="1"/>
        <v>99.6</v>
      </c>
    </row>
    <row r="63" spans="1:6" x14ac:dyDescent="0.25">
      <c r="A63" s="19" t="s">
        <v>215</v>
      </c>
      <c r="B63" s="19" t="s">
        <v>216</v>
      </c>
      <c r="C63" s="165">
        <v>0</v>
      </c>
      <c r="D63" s="18"/>
      <c r="E63" s="167">
        <v>0</v>
      </c>
      <c r="F63" s="168" t="str">
        <f t="shared" si="1"/>
        <v/>
      </c>
    </row>
    <row r="64" spans="1:6" x14ac:dyDescent="0.25">
      <c r="A64" s="19" t="s">
        <v>188</v>
      </c>
      <c r="B64" s="19" t="s">
        <v>189</v>
      </c>
      <c r="C64" s="165">
        <v>4900</v>
      </c>
      <c r="D64" s="18"/>
      <c r="E64" s="167">
        <v>88.67</v>
      </c>
      <c r="F64" s="168">
        <f t="shared" si="1"/>
        <v>1.8095918367346939</v>
      </c>
    </row>
    <row r="65" spans="1:6" ht="30" x14ac:dyDescent="0.25">
      <c r="A65" s="19" t="s">
        <v>190</v>
      </c>
      <c r="B65" s="19" t="s">
        <v>191</v>
      </c>
      <c r="C65" s="165">
        <v>4800</v>
      </c>
      <c r="D65" s="18"/>
      <c r="E65" s="167">
        <v>0</v>
      </c>
      <c r="F65" s="168">
        <f t="shared" si="1"/>
        <v>0</v>
      </c>
    </row>
    <row r="66" spans="1:6" ht="30" x14ac:dyDescent="0.25">
      <c r="A66" s="19" t="s">
        <v>217</v>
      </c>
      <c r="B66" s="19" t="s">
        <v>218</v>
      </c>
      <c r="C66" s="165">
        <v>0</v>
      </c>
      <c r="D66" s="18"/>
      <c r="E66" s="167">
        <v>0</v>
      </c>
      <c r="F66" s="168" t="str">
        <f t="shared" si="1"/>
        <v/>
      </c>
    </row>
    <row r="67" spans="1:6" x14ac:dyDescent="0.25">
      <c r="A67" s="19" t="s">
        <v>219</v>
      </c>
      <c r="B67" s="19" t="s">
        <v>220</v>
      </c>
      <c r="C67" s="165">
        <v>100</v>
      </c>
      <c r="D67" s="18"/>
      <c r="E67" s="167">
        <v>88.67</v>
      </c>
      <c r="F67" s="168">
        <f t="shared" si="1"/>
        <v>88.67</v>
      </c>
    </row>
    <row r="68" spans="1:6" x14ac:dyDescent="0.25">
      <c r="A68" s="19" t="s">
        <v>221</v>
      </c>
      <c r="B68" s="19" t="s">
        <v>222</v>
      </c>
      <c r="C68" s="165">
        <v>2000</v>
      </c>
      <c r="D68" s="18"/>
      <c r="E68" s="167">
        <v>0</v>
      </c>
      <c r="F68" s="168">
        <f t="shared" si="1"/>
        <v>0</v>
      </c>
    </row>
    <row r="69" spans="1:6" x14ac:dyDescent="0.25">
      <c r="A69" s="19" t="s">
        <v>223</v>
      </c>
      <c r="B69" s="19" t="s">
        <v>224</v>
      </c>
      <c r="C69" s="165">
        <v>2000</v>
      </c>
      <c r="D69" s="18"/>
      <c r="E69" s="167">
        <v>0</v>
      </c>
      <c r="F69" s="168">
        <f t="shared" si="1"/>
        <v>0</v>
      </c>
    </row>
    <row r="70" spans="1:6" x14ac:dyDescent="0.25">
      <c r="A70" s="19" t="s">
        <v>225</v>
      </c>
      <c r="B70" s="19" t="s">
        <v>226</v>
      </c>
      <c r="C70" s="165">
        <v>0</v>
      </c>
      <c r="D70" s="18"/>
      <c r="E70" s="167">
        <v>0</v>
      </c>
      <c r="F70" s="168" t="str">
        <f t="shared" si="1"/>
        <v/>
      </c>
    </row>
    <row r="71" spans="1:6" x14ac:dyDescent="0.25">
      <c r="A71" s="19" t="s">
        <v>227</v>
      </c>
      <c r="B71" s="19" t="s">
        <v>228</v>
      </c>
      <c r="C71" s="165">
        <v>0</v>
      </c>
      <c r="D71" s="18"/>
      <c r="E71" s="167">
        <v>8085.33</v>
      </c>
      <c r="F71" s="168" t="str">
        <f t="shared" si="1"/>
        <v/>
      </c>
    </row>
    <row r="72" spans="1:6" x14ac:dyDescent="0.25">
      <c r="A72" s="19" t="s">
        <v>229</v>
      </c>
      <c r="B72" s="19" t="s">
        <v>230</v>
      </c>
      <c r="C72" s="165">
        <v>0</v>
      </c>
      <c r="D72" s="18"/>
      <c r="E72" s="167">
        <v>8085.33</v>
      </c>
      <c r="F72" s="168" t="str">
        <f t="shared" si="1"/>
        <v/>
      </c>
    </row>
    <row r="73" spans="1:6" x14ac:dyDescent="0.25">
      <c r="A73" s="19" t="s">
        <v>194</v>
      </c>
      <c r="B73" s="19" t="s">
        <v>195</v>
      </c>
      <c r="C73" s="165">
        <v>61000</v>
      </c>
      <c r="D73" s="18"/>
      <c r="E73" s="167">
        <v>21437.45</v>
      </c>
      <c r="F73" s="168">
        <f t="shared" si="1"/>
        <v>35.143360655737702</v>
      </c>
    </row>
    <row r="74" spans="1:6" x14ac:dyDescent="0.25">
      <c r="A74" s="19" t="s">
        <v>196</v>
      </c>
      <c r="B74" s="19" t="s">
        <v>197</v>
      </c>
      <c r="C74" s="165">
        <v>0</v>
      </c>
      <c r="D74" s="18"/>
      <c r="E74" s="167">
        <v>1659.04</v>
      </c>
      <c r="F74" s="168" t="str">
        <f t="shared" si="1"/>
        <v/>
      </c>
    </row>
    <row r="75" spans="1:6" x14ac:dyDescent="0.25">
      <c r="A75" s="19" t="s">
        <v>329</v>
      </c>
      <c r="B75" s="19" t="s">
        <v>330</v>
      </c>
      <c r="C75" s="165">
        <v>0</v>
      </c>
      <c r="D75" s="18"/>
      <c r="E75" s="167">
        <v>55.27</v>
      </c>
      <c r="F75" s="168" t="str">
        <f t="shared" si="1"/>
        <v/>
      </c>
    </row>
    <row r="76" spans="1:6" x14ac:dyDescent="0.25">
      <c r="A76" s="19" t="s">
        <v>198</v>
      </c>
      <c r="B76" s="19" t="s">
        <v>199</v>
      </c>
      <c r="C76" s="165">
        <v>15600</v>
      </c>
      <c r="D76" s="18"/>
      <c r="E76" s="167">
        <v>11683.85</v>
      </c>
      <c r="F76" s="168">
        <f t="shared" si="1"/>
        <v>74.896474358974359</v>
      </c>
    </row>
    <row r="77" spans="1:6" x14ac:dyDescent="0.25">
      <c r="A77" s="19" t="s">
        <v>231</v>
      </c>
      <c r="B77" s="19" t="s">
        <v>232</v>
      </c>
      <c r="C77" s="165">
        <v>0</v>
      </c>
      <c r="D77" s="18"/>
      <c r="E77" s="167">
        <v>352.76</v>
      </c>
      <c r="F77" s="168" t="str">
        <f t="shared" si="1"/>
        <v/>
      </c>
    </row>
    <row r="78" spans="1:6" x14ac:dyDescent="0.25">
      <c r="A78" s="19" t="s">
        <v>233</v>
      </c>
      <c r="B78" s="19" t="s">
        <v>234</v>
      </c>
      <c r="C78" s="165">
        <v>45400</v>
      </c>
      <c r="D78" s="18"/>
      <c r="E78" s="167">
        <v>7686.53</v>
      </c>
      <c r="F78" s="168">
        <f t="shared" si="1"/>
        <v>16.930682819383257</v>
      </c>
    </row>
    <row r="79" spans="1:6" x14ac:dyDescent="0.25">
      <c r="A79" s="174" t="s">
        <v>148</v>
      </c>
      <c r="B79" s="174" t="s">
        <v>149</v>
      </c>
      <c r="C79" s="175">
        <v>13645200</v>
      </c>
      <c r="D79" s="179"/>
      <c r="E79" s="177">
        <v>14125016.199999999</v>
      </c>
      <c r="F79" s="178">
        <f t="shared" si="1"/>
        <v>103.51637352329024</v>
      </c>
    </row>
    <row r="80" spans="1:6" x14ac:dyDescent="0.25">
      <c r="A80" s="169" t="s">
        <v>150</v>
      </c>
      <c r="B80" s="169" t="s">
        <v>151</v>
      </c>
      <c r="C80" s="170">
        <v>13645200</v>
      </c>
      <c r="D80" s="180"/>
      <c r="E80" s="172">
        <v>14125016.199999999</v>
      </c>
      <c r="F80" s="173">
        <f t="shared" si="1"/>
        <v>103.51637352329024</v>
      </c>
    </row>
    <row r="81" spans="1:6" x14ac:dyDescent="0.25">
      <c r="A81" s="182" t="s">
        <v>169</v>
      </c>
      <c r="B81" s="182" t="s">
        <v>170</v>
      </c>
      <c r="C81" s="183">
        <v>13645200</v>
      </c>
      <c r="D81" s="187"/>
      <c r="E81" s="185">
        <v>14125016.199999999</v>
      </c>
      <c r="F81" s="186">
        <f t="shared" si="1"/>
        <v>103.51637352329024</v>
      </c>
    </row>
    <row r="82" spans="1:6" x14ac:dyDescent="0.25">
      <c r="A82" s="188" t="s">
        <v>171</v>
      </c>
      <c r="B82" s="188" t="s">
        <v>172</v>
      </c>
      <c r="C82" s="189">
        <v>13645200</v>
      </c>
      <c r="D82" s="193"/>
      <c r="E82" s="191">
        <v>14125016.199999999</v>
      </c>
      <c r="F82" s="192">
        <f t="shared" si="1"/>
        <v>103.51637352329024</v>
      </c>
    </row>
    <row r="83" spans="1:6" x14ac:dyDescent="0.25">
      <c r="A83" s="19" t="s">
        <v>176</v>
      </c>
      <c r="B83" s="19" t="s">
        <v>177</v>
      </c>
      <c r="C83" s="165">
        <v>11233000</v>
      </c>
      <c r="D83" s="18"/>
      <c r="E83" s="167">
        <v>11727907.449999999</v>
      </c>
      <c r="F83" s="168">
        <f t="shared" si="1"/>
        <v>104.4058350396154</v>
      </c>
    </row>
    <row r="84" spans="1:6" x14ac:dyDescent="0.25">
      <c r="A84" s="19" t="s">
        <v>178</v>
      </c>
      <c r="B84" s="19" t="s">
        <v>179</v>
      </c>
      <c r="C84" s="165">
        <v>9401000</v>
      </c>
      <c r="D84" s="18"/>
      <c r="E84" s="167">
        <v>9985683.9000000004</v>
      </c>
      <c r="F84" s="168">
        <f t="shared" si="1"/>
        <v>106.2193798532071</v>
      </c>
    </row>
    <row r="85" spans="1:6" x14ac:dyDescent="0.25">
      <c r="A85" s="19" t="s">
        <v>205</v>
      </c>
      <c r="B85" s="19" t="s">
        <v>206</v>
      </c>
      <c r="C85" s="165">
        <v>245100</v>
      </c>
      <c r="D85" s="18"/>
      <c r="E85" s="167">
        <v>249799.57</v>
      </c>
      <c r="F85" s="168">
        <f t="shared" si="1"/>
        <v>101.91740922072623</v>
      </c>
    </row>
    <row r="86" spans="1:6" x14ac:dyDescent="0.25">
      <c r="A86" s="19" t="s">
        <v>180</v>
      </c>
      <c r="B86" s="19" t="s">
        <v>181</v>
      </c>
      <c r="C86" s="165">
        <v>1586900</v>
      </c>
      <c r="D86" s="18"/>
      <c r="E86" s="167">
        <v>1492423.98</v>
      </c>
      <c r="F86" s="168">
        <f t="shared" si="1"/>
        <v>94.04650450563993</v>
      </c>
    </row>
    <row r="87" spans="1:6" x14ac:dyDescent="0.25">
      <c r="A87" s="19" t="s">
        <v>182</v>
      </c>
      <c r="B87" s="19" t="s">
        <v>183</v>
      </c>
      <c r="C87" s="165">
        <v>2406300</v>
      </c>
      <c r="D87" s="18"/>
      <c r="E87" s="167">
        <v>2088922.12</v>
      </c>
      <c r="F87" s="168">
        <f t="shared" si="1"/>
        <v>86.810543988696338</v>
      </c>
    </row>
    <row r="88" spans="1:6" x14ac:dyDescent="0.25">
      <c r="A88" s="19" t="s">
        <v>235</v>
      </c>
      <c r="B88" s="19" t="s">
        <v>236</v>
      </c>
      <c r="C88" s="165">
        <v>26300</v>
      </c>
      <c r="D88" s="18"/>
      <c r="E88" s="167">
        <v>32230.12</v>
      </c>
      <c r="F88" s="168">
        <f t="shared" si="1"/>
        <v>122.54798479087452</v>
      </c>
    </row>
    <row r="89" spans="1:6" x14ac:dyDescent="0.25">
      <c r="A89" s="19" t="s">
        <v>237</v>
      </c>
      <c r="B89" s="19" t="s">
        <v>238</v>
      </c>
      <c r="C89" s="165">
        <v>325900</v>
      </c>
      <c r="D89" s="18"/>
      <c r="E89" s="167">
        <v>357353.79</v>
      </c>
      <c r="F89" s="168">
        <f t="shared" si="1"/>
        <v>109.65136238109849</v>
      </c>
    </row>
    <row r="90" spans="1:6" x14ac:dyDescent="0.25">
      <c r="A90" s="19" t="s">
        <v>239</v>
      </c>
      <c r="B90" s="19" t="s">
        <v>240</v>
      </c>
      <c r="C90" s="165">
        <v>6400</v>
      </c>
      <c r="D90" s="18"/>
      <c r="E90" s="167">
        <v>10353.969999999999</v>
      </c>
      <c r="F90" s="168">
        <f t="shared" si="1"/>
        <v>161.78078124999999</v>
      </c>
    </row>
    <row r="91" spans="1:6" x14ac:dyDescent="0.25">
      <c r="A91" s="19" t="s">
        <v>241</v>
      </c>
      <c r="B91" s="19" t="s">
        <v>242</v>
      </c>
      <c r="C91" s="165">
        <v>78800</v>
      </c>
      <c r="D91" s="18"/>
      <c r="E91" s="167">
        <v>61181.39</v>
      </c>
      <c r="F91" s="168">
        <f t="shared" si="1"/>
        <v>77.641357868020293</v>
      </c>
    </row>
    <row r="92" spans="1:6" x14ac:dyDescent="0.25">
      <c r="A92" s="19" t="s">
        <v>184</v>
      </c>
      <c r="B92" s="19" t="s">
        <v>185</v>
      </c>
      <c r="C92" s="165">
        <v>196400</v>
      </c>
      <c r="D92" s="18"/>
      <c r="E92" s="167">
        <v>148455.98000000001</v>
      </c>
      <c r="F92" s="168">
        <f t="shared" si="1"/>
        <v>75.588584521384945</v>
      </c>
    </row>
    <row r="93" spans="1:6" x14ac:dyDescent="0.25">
      <c r="A93" s="19" t="s">
        <v>243</v>
      </c>
      <c r="B93" s="19" t="s">
        <v>244</v>
      </c>
      <c r="C93" s="165">
        <v>762000</v>
      </c>
      <c r="D93" s="18"/>
      <c r="E93" s="167">
        <v>535708.23</v>
      </c>
      <c r="F93" s="168">
        <f t="shared" si="1"/>
        <v>70.302917322834645</v>
      </c>
    </row>
    <row r="94" spans="1:6" x14ac:dyDescent="0.25">
      <c r="A94" s="19" t="s">
        <v>207</v>
      </c>
      <c r="B94" s="19" t="s">
        <v>208</v>
      </c>
      <c r="C94" s="165">
        <v>85200</v>
      </c>
      <c r="D94" s="18"/>
      <c r="E94" s="167">
        <v>70953.5</v>
      </c>
      <c r="F94" s="168">
        <f t="shared" si="1"/>
        <v>83.278755868544593</v>
      </c>
    </row>
    <row r="95" spans="1:6" x14ac:dyDescent="0.25">
      <c r="A95" s="19" t="s">
        <v>245</v>
      </c>
      <c r="B95" s="19" t="s">
        <v>246</v>
      </c>
      <c r="C95" s="165">
        <v>71200</v>
      </c>
      <c r="D95" s="18"/>
      <c r="E95" s="167">
        <v>30439.77</v>
      </c>
      <c r="F95" s="168">
        <f t="shared" si="1"/>
        <v>42.75248595505618</v>
      </c>
    </row>
    <row r="96" spans="1:6" x14ac:dyDescent="0.25">
      <c r="A96" s="19" t="s">
        <v>209</v>
      </c>
      <c r="B96" s="19" t="s">
        <v>210</v>
      </c>
      <c r="C96" s="165">
        <v>164000</v>
      </c>
      <c r="D96" s="18"/>
      <c r="E96" s="167">
        <v>9432.7800000000007</v>
      </c>
      <c r="F96" s="168">
        <f t="shared" si="1"/>
        <v>5.7516951219512196</v>
      </c>
    </row>
    <row r="97" spans="1:6" x14ac:dyDescent="0.25">
      <c r="A97" s="19" t="s">
        <v>247</v>
      </c>
      <c r="B97" s="19" t="s">
        <v>248</v>
      </c>
      <c r="C97" s="165">
        <v>39500</v>
      </c>
      <c r="D97" s="18"/>
      <c r="E97" s="167">
        <v>37953.5</v>
      </c>
      <c r="F97" s="168">
        <f t="shared" si="1"/>
        <v>96.084810126582283</v>
      </c>
    </row>
    <row r="98" spans="1:6" x14ac:dyDescent="0.25">
      <c r="A98" s="19" t="s">
        <v>186</v>
      </c>
      <c r="B98" s="19" t="s">
        <v>187</v>
      </c>
      <c r="C98" s="165">
        <v>292800</v>
      </c>
      <c r="D98" s="18"/>
      <c r="E98" s="167">
        <v>294700.51</v>
      </c>
      <c r="F98" s="168">
        <f t="shared" si="1"/>
        <v>100.64908128415301</v>
      </c>
    </row>
    <row r="99" spans="1:6" x14ac:dyDescent="0.25">
      <c r="A99" s="19" t="s">
        <v>249</v>
      </c>
      <c r="B99" s="19" t="s">
        <v>250</v>
      </c>
      <c r="C99" s="165">
        <v>3000</v>
      </c>
      <c r="D99" s="18"/>
      <c r="E99" s="167">
        <v>1210.6099999999999</v>
      </c>
      <c r="F99" s="168">
        <f t="shared" si="1"/>
        <v>40.353666666666669</v>
      </c>
    </row>
    <row r="100" spans="1:6" x14ac:dyDescent="0.25">
      <c r="A100" s="19" t="s">
        <v>251</v>
      </c>
      <c r="B100" s="19" t="s">
        <v>252</v>
      </c>
      <c r="C100" s="165">
        <v>52900</v>
      </c>
      <c r="D100" s="18"/>
      <c r="E100" s="167">
        <v>37598.46</v>
      </c>
      <c r="F100" s="168">
        <f t="shared" si="1"/>
        <v>71.074593572778824</v>
      </c>
    </row>
    <row r="101" spans="1:6" x14ac:dyDescent="0.25">
      <c r="A101" s="19" t="s">
        <v>253</v>
      </c>
      <c r="B101" s="19" t="s">
        <v>254</v>
      </c>
      <c r="C101" s="165">
        <v>28400</v>
      </c>
      <c r="D101" s="18"/>
      <c r="E101" s="167">
        <v>28430.69</v>
      </c>
      <c r="F101" s="168">
        <f t="shared" si="1"/>
        <v>100.10806338028169</v>
      </c>
    </row>
    <row r="102" spans="1:6" x14ac:dyDescent="0.25">
      <c r="A102" s="19" t="s">
        <v>211</v>
      </c>
      <c r="B102" s="19" t="s">
        <v>212</v>
      </c>
      <c r="C102" s="165">
        <v>2200</v>
      </c>
      <c r="D102" s="18"/>
      <c r="E102" s="167">
        <v>5966.44</v>
      </c>
      <c r="F102" s="168">
        <f t="shared" si="1"/>
        <v>271.20181818181817</v>
      </c>
    </row>
    <row r="103" spans="1:6" x14ac:dyDescent="0.25">
      <c r="A103" s="19" t="s">
        <v>213</v>
      </c>
      <c r="B103" s="19" t="s">
        <v>214</v>
      </c>
      <c r="C103" s="165">
        <v>18700</v>
      </c>
      <c r="D103" s="18"/>
      <c r="E103" s="167">
        <v>20692.98</v>
      </c>
      <c r="F103" s="168">
        <f t="shared" si="1"/>
        <v>110.65764705882353</v>
      </c>
    </row>
    <row r="104" spans="1:6" x14ac:dyDescent="0.25">
      <c r="A104" s="19" t="s">
        <v>255</v>
      </c>
      <c r="B104" s="19" t="s">
        <v>256</v>
      </c>
      <c r="C104" s="165">
        <v>37500</v>
      </c>
      <c r="D104" s="18"/>
      <c r="E104" s="167">
        <v>41081.58</v>
      </c>
      <c r="F104" s="168">
        <f t="shared" si="1"/>
        <v>109.55087999999999</v>
      </c>
    </row>
    <row r="105" spans="1:6" x14ac:dyDescent="0.25">
      <c r="A105" s="19" t="s">
        <v>257</v>
      </c>
      <c r="B105" s="19" t="s">
        <v>258</v>
      </c>
      <c r="C105" s="165">
        <v>88100</v>
      </c>
      <c r="D105" s="18"/>
      <c r="E105" s="167">
        <v>91022.73</v>
      </c>
      <c r="F105" s="168">
        <f t="shared" si="1"/>
        <v>103.31751418842224</v>
      </c>
    </row>
    <row r="106" spans="1:6" ht="30" x14ac:dyDescent="0.25">
      <c r="A106" s="19" t="s">
        <v>259</v>
      </c>
      <c r="B106" s="19" t="s">
        <v>260</v>
      </c>
      <c r="C106" s="165">
        <v>7500</v>
      </c>
      <c r="D106" s="18"/>
      <c r="E106" s="167">
        <v>8272.1</v>
      </c>
      <c r="F106" s="168">
        <f t="shared" si="1"/>
        <v>110.29466666666667</v>
      </c>
    </row>
    <row r="107" spans="1:6" x14ac:dyDescent="0.25">
      <c r="A107" s="19" t="s">
        <v>261</v>
      </c>
      <c r="B107" s="19" t="s">
        <v>262</v>
      </c>
      <c r="C107" s="165">
        <v>99100</v>
      </c>
      <c r="D107" s="18"/>
      <c r="E107" s="167">
        <v>98687.94</v>
      </c>
      <c r="F107" s="168">
        <f t="shared" si="1"/>
        <v>99.58419778002019</v>
      </c>
    </row>
    <row r="108" spans="1:6" x14ac:dyDescent="0.25">
      <c r="A108" s="19" t="s">
        <v>263</v>
      </c>
      <c r="B108" s="19" t="s">
        <v>264</v>
      </c>
      <c r="C108" s="165">
        <v>800</v>
      </c>
      <c r="D108" s="18"/>
      <c r="E108" s="167">
        <v>1815.84</v>
      </c>
      <c r="F108" s="168">
        <f t="shared" si="1"/>
        <v>226.98000000000002</v>
      </c>
    </row>
    <row r="109" spans="1:6" x14ac:dyDescent="0.25">
      <c r="A109" s="19" t="s">
        <v>265</v>
      </c>
      <c r="B109" s="19" t="s">
        <v>266</v>
      </c>
      <c r="C109" s="165">
        <v>2900</v>
      </c>
      <c r="D109" s="18"/>
      <c r="E109" s="167">
        <v>2902.8</v>
      </c>
      <c r="F109" s="168">
        <f t="shared" si="1"/>
        <v>100.09655172413794</v>
      </c>
    </row>
    <row r="110" spans="1:6" x14ac:dyDescent="0.25">
      <c r="A110" s="19" t="s">
        <v>267</v>
      </c>
      <c r="B110" s="19" t="s">
        <v>268</v>
      </c>
      <c r="C110" s="165">
        <v>10000</v>
      </c>
      <c r="D110" s="18"/>
      <c r="E110" s="167">
        <v>20453.21</v>
      </c>
      <c r="F110" s="168">
        <f t="shared" si="1"/>
        <v>204.53209999999999</v>
      </c>
    </row>
    <row r="111" spans="1:6" x14ac:dyDescent="0.25">
      <c r="A111" s="19" t="s">
        <v>215</v>
      </c>
      <c r="B111" s="19" t="s">
        <v>216</v>
      </c>
      <c r="C111" s="165">
        <v>0</v>
      </c>
      <c r="D111" s="18"/>
      <c r="E111" s="167">
        <v>136441.09</v>
      </c>
      <c r="F111" s="168" t="str">
        <f t="shared" si="1"/>
        <v/>
      </c>
    </row>
    <row r="112" spans="1:6" x14ac:dyDescent="0.25">
      <c r="A112" s="19" t="s">
        <v>269</v>
      </c>
      <c r="B112" s="19" t="s">
        <v>270</v>
      </c>
      <c r="C112" s="165">
        <v>6700</v>
      </c>
      <c r="D112" s="18"/>
      <c r="E112" s="167">
        <v>5582.11</v>
      </c>
      <c r="F112" s="168">
        <f t="shared" si="1"/>
        <v>83.315074626865666</v>
      </c>
    </row>
    <row r="113" spans="1:6" x14ac:dyDescent="0.25">
      <c r="A113" s="19" t="s">
        <v>188</v>
      </c>
      <c r="B113" s="19" t="s">
        <v>189</v>
      </c>
      <c r="C113" s="165">
        <v>5900</v>
      </c>
      <c r="D113" s="18"/>
      <c r="E113" s="167">
        <v>8001.55</v>
      </c>
      <c r="F113" s="168">
        <f t="shared" si="1"/>
        <v>135.61949152542374</v>
      </c>
    </row>
    <row r="114" spans="1:6" ht="30" x14ac:dyDescent="0.25">
      <c r="A114" s="19" t="s">
        <v>190</v>
      </c>
      <c r="B114" s="19" t="s">
        <v>191</v>
      </c>
      <c r="C114" s="165">
        <v>0</v>
      </c>
      <c r="D114" s="18"/>
      <c r="E114" s="167">
        <v>4840.28</v>
      </c>
      <c r="F114" s="168" t="str">
        <f t="shared" si="1"/>
        <v/>
      </c>
    </row>
    <row r="115" spans="1:6" x14ac:dyDescent="0.25">
      <c r="A115" s="19" t="s">
        <v>192</v>
      </c>
      <c r="B115" s="19" t="s">
        <v>193</v>
      </c>
      <c r="C115" s="165">
        <v>5900</v>
      </c>
      <c r="D115" s="18"/>
      <c r="E115" s="167">
        <v>3161.27</v>
      </c>
      <c r="F115" s="168">
        <f t="shared" si="1"/>
        <v>53.580847457627122</v>
      </c>
    </row>
    <row r="116" spans="1:6" x14ac:dyDescent="0.25">
      <c r="A116" s="19" t="s">
        <v>221</v>
      </c>
      <c r="B116" s="19" t="s">
        <v>222</v>
      </c>
      <c r="C116" s="165">
        <v>0</v>
      </c>
      <c r="D116" s="18"/>
      <c r="E116" s="167">
        <v>300185.08</v>
      </c>
      <c r="F116" s="168" t="str">
        <f t="shared" si="1"/>
        <v/>
      </c>
    </row>
    <row r="117" spans="1:6" x14ac:dyDescent="0.25">
      <c r="A117" s="19" t="s">
        <v>225</v>
      </c>
      <c r="B117" s="19" t="s">
        <v>226</v>
      </c>
      <c r="C117" s="165">
        <v>0</v>
      </c>
      <c r="D117" s="18"/>
      <c r="E117" s="167">
        <v>300185.08</v>
      </c>
      <c r="F117" s="168" t="str">
        <f t="shared" si="1"/>
        <v/>
      </c>
    </row>
    <row r="118" spans="1:6" x14ac:dyDescent="0.25">
      <c r="A118" s="174" t="s">
        <v>152</v>
      </c>
      <c r="B118" s="174" t="s">
        <v>153</v>
      </c>
      <c r="C118" s="175">
        <v>675000</v>
      </c>
      <c r="D118" s="179"/>
      <c r="E118" s="177">
        <v>920037.73</v>
      </c>
      <c r="F118" s="178">
        <f t="shared" ref="F118:F165" si="2">IFERROR($E118/C118*100,"")</f>
        <v>136.30188592592592</v>
      </c>
    </row>
    <row r="119" spans="1:6" x14ac:dyDescent="0.25">
      <c r="A119" s="169" t="s">
        <v>154</v>
      </c>
      <c r="B119" s="169" t="s">
        <v>155</v>
      </c>
      <c r="C119" s="170">
        <v>403000</v>
      </c>
      <c r="D119" s="180"/>
      <c r="E119" s="172">
        <v>352635.96</v>
      </c>
      <c r="F119" s="173">
        <f t="shared" si="2"/>
        <v>87.502719602977677</v>
      </c>
    </row>
    <row r="120" spans="1:6" x14ac:dyDescent="0.25">
      <c r="A120" s="182" t="s">
        <v>169</v>
      </c>
      <c r="B120" s="182" t="s">
        <v>170</v>
      </c>
      <c r="C120" s="183">
        <v>403000</v>
      </c>
      <c r="D120" s="187"/>
      <c r="E120" s="185">
        <v>352635.96</v>
      </c>
      <c r="F120" s="186">
        <f t="shared" si="2"/>
        <v>87.502719602977677</v>
      </c>
    </row>
    <row r="121" spans="1:6" x14ac:dyDescent="0.25">
      <c r="A121" s="188" t="s">
        <v>171</v>
      </c>
      <c r="B121" s="188" t="s">
        <v>172</v>
      </c>
      <c r="C121" s="189">
        <v>403000</v>
      </c>
      <c r="D121" s="193"/>
      <c r="E121" s="191">
        <v>352635.96</v>
      </c>
      <c r="F121" s="192">
        <f t="shared" si="2"/>
        <v>87.502719602977677</v>
      </c>
    </row>
    <row r="122" spans="1:6" x14ac:dyDescent="0.25">
      <c r="A122" s="19" t="s">
        <v>182</v>
      </c>
      <c r="B122" s="19" t="s">
        <v>183</v>
      </c>
      <c r="C122" s="165">
        <v>165000</v>
      </c>
      <c r="D122" s="18"/>
      <c r="E122" s="167">
        <v>352635.96</v>
      </c>
      <c r="F122" s="168">
        <f t="shared" si="2"/>
        <v>213.71876363636363</v>
      </c>
    </row>
    <row r="123" spans="1:6" x14ac:dyDescent="0.25">
      <c r="A123" s="19" t="s">
        <v>241</v>
      </c>
      <c r="B123" s="19" t="s">
        <v>242</v>
      </c>
      <c r="C123" s="165">
        <v>0</v>
      </c>
      <c r="D123" s="18"/>
      <c r="E123" s="167">
        <v>11260.29</v>
      </c>
      <c r="F123" s="168" t="str">
        <f t="shared" si="2"/>
        <v/>
      </c>
    </row>
    <row r="124" spans="1:6" x14ac:dyDescent="0.25">
      <c r="A124" s="19" t="s">
        <v>184</v>
      </c>
      <c r="B124" s="19" t="s">
        <v>185</v>
      </c>
      <c r="C124" s="165">
        <v>0</v>
      </c>
      <c r="D124" s="18"/>
      <c r="E124" s="167">
        <v>41755.18</v>
      </c>
      <c r="F124" s="168" t="str">
        <f t="shared" si="2"/>
        <v/>
      </c>
    </row>
    <row r="125" spans="1:6" x14ac:dyDescent="0.25">
      <c r="A125" s="19" t="s">
        <v>243</v>
      </c>
      <c r="B125" s="19" t="s">
        <v>244</v>
      </c>
      <c r="C125" s="165">
        <v>0</v>
      </c>
      <c r="D125" s="18"/>
      <c r="E125" s="167">
        <v>195370.2</v>
      </c>
      <c r="F125" s="168" t="str">
        <f t="shared" si="2"/>
        <v/>
      </c>
    </row>
    <row r="126" spans="1:6" x14ac:dyDescent="0.25">
      <c r="A126" s="19" t="s">
        <v>207</v>
      </c>
      <c r="B126" s="19" t="s">
        <v>208</v>
      </c>
      <c r="C126" s="165">
        <v>0</v>
      </c>
      <c r="D126" s="18"/>
      <c r="E126" s="167">
        <v>29612.51</v>
      </c>
      <c r="F126" s="168" t="str">
        <f t="shared" si="2"/>
        <v/>
      </c>
    </row>
    <row r="127" spans="1:6" x14ac:dyDescent="0.25">
      <c r="A127" s="19" t="s">
        <v>209</v>
      </c>
      <c r="B127" s="19" t="s">
        <v>210</v>
      </c>
      <c r="C127" s="165">
        <v>0</v>
      </c>
      <c r="D127" s="18"/>
      <c r="E127" s="167">
        <v>74637.78</v>
      </c>
      <c r="F127" s="168" t="str">
        <f t="shared" si="2"/>
        <v/>
      </c>
    </row>
    <row r="128" spans="1:6" x14ac:dyDescent="0.25">
      <c r="A128" s="19" t="s">
        <v>267</v>
      </c>
      <c r="B128" s="19" t="s">
        <v>268</v>
      </c>
      <c r="C128" s="165">
        <v>15000</v>
      </c>
      <c r="D128" s="18"/>
      <c r="E128" s="167">
        <v>0</v>
      </c>
      <c r="F128" s="168">
        <f t="shared" si="2"/>
        <v>0</v>
      </c>
    </row>
    <row r="129" spans="1:6" x14ac:dyDescent="0.25">
      <c r="A129" s="19" t="s">
        <v>215</v>
      </c>
      <c r="B129" s="19" t="s">
        <v>216</v>
      </c>
      <c r="C129" s="165">
        <v>150000</v>
      </c>
      <c r="D129" s="18"/>
      <c r="E129" s="167">
        <v>0</v>
      </c>
      <c r="F129" s="168">
        <f t="shared" si="2"/>
        <v>0</v>
      </c>
    </row>
    <row r="130" spans="1:6" x14ac:dyDescent="0.25">
      <c r="A130" s="19" t="s">
        <v>221</v>
      </c>
      <c r="B130" s="19" t="s">
        <v>222</v>
      </c>
      <c r="C130" s="165">
        <v>238000</v>
      </c>
      <c r="D130" s="18"/>
      <c r="E130" s="167">
        <v>0</v>
      </c>
      <c r="F130" s="168">
        <f t="shared" si="2"/>
        <v>0</v>
      </c>
    </row>
    <row r="131" spans="1:6" x14ac:dyDescent="0.25">
      <c r="A131" s="19" t="s">
        <v>223</v>
      </c>
      <c r="B131" s="19" t="s">
        <v>224</v>
      </c>
      <c r="C131" s="165">
        <v>0</v>
      </c>
      <c r="D131" s="18"/>
      <c r="E131" s="167">
        <v>0</v>
      </c>
      <c r="F131" s="168" t="str">
        <f t="shared" si="2"/>
        <v/>
      </c>
    </row>
    <row r="132" spans="1:6" x14ac:dyDescent="0.25">
      <c r="A132" s="19" t="s">
        <v>225</v>
      </c>
      <c r="B132" s="19" t="s">
        <v>226</v>
      </c>
      <c r="C132" s="165">
        <v>238000</v>
      </c>
      <c r="D132" s="18"/>
      <c r="E132" s="167">
        <v>0</v>
      </c>
      <c r="F132" s="168">
        <f t="shared" si="2"/>
        <v>0</v>
      </c>
    </row>
    <row r="133" spans="1:6" x14ac:dyDescent="0.25">
      <c r="A133" s="169" t="s">
        <v>331</v>
      </c>
      <c r="B133" s="169" t="s">
        <v>332</v>
      </c>
      <c r="C133" s="170">
        <v>0</v>
      </c>
      <c r="D133" s="180"/>
      <c r="E133" s="172">
        <v>507809.74</v>
      </c>
      <c r="F133" s="173" t="str">
        <f t="shared" si="2"/>
        <v/>
      </c>
    </row>
    <row r="134" spans="1:6" x14ac:dyDescent="0.25">
      <c r="A134" s="182" t="s">
        <v>169</v>
      </c>
      <c r="B134" s="182" t="s">
        <v>170</v>
      </c>
      <c r="C134" s="183">
        <v>0</v>
      </c>
      <c r="D134" s="187"/>
      <c r="E134" s="185">
        <v>507809.74</v>
      </c>
      <c r="F134" s="186" t="str">
        <f t="shared" si="2"/>
        <v/>
      </c>
    </row>
    <row r="135" spans="1:6" x14ac:dyDescent="0.25">
      <c r="A135" s="188" t="s">
        <v>171</v>
      </c>
      <c r="B135" s="188" t="s">
        <v>172</v>
      </c>
      <c r="C135" s="189">
        <v>0</v>
      </c>
      <c r="D135" s="193"/>
      <c r="E135" s="191">
        <v>507809.74</v>
      </c>
      <c r="F135" s="192" t="str">
        <f t="shared" si="2"/>
        <v/>
      </c>
    </row>
    <row r="136" spans="1:6" x14ac:dyDescent="0.25">
      <c r="A136" s="19" t="s">
        <v>176</v>
      </c>
      <c r="B136" s="19" t="s">
        <v>177</v>
      </c>
      <c r="C136" s="165">
        <v>0</v>
      </c>
      <c r="D136" s="18"/>
      <c r="E136" s="167">
        <v>507809.74</v>
      </c>
      <c r="F136" s="168" t="str">
        <f t="shared" si="2"/>
        <v/>
      </c>
    </row>
    <row r="137" spans="1:6" x14ac:dyDescent="0.25">
      <c r="A137" s="19" t="s">
        <v>178</v>
      </c>
      <c r="B137" s="19" t="s">
        <v>179</v>
      </c>
      <c r="C137" s="165">
        <v>0</v>
      </c>
      <c r="D137" s="18"/>
      <c r="E137" s="167">
        <v>507809.74</v>
      </c>
      <c r="F137" s="168" t="str">
        <f t="shared" si="2"/>
        <v/>
      </c>
    </row>
    <row r="138" spans="1:6" x14ac:dyDescent="0.25">
      <c r="A138" s="169" t="s">
        <v>156</v>
      </c>
      <c r="B138" s="169" t="s">
        <v>157</v>
      </c>
      <c r="C138" s="170">
        <v>272000</v>
      </c>
      <c r="D138" s="180"/>
      <c r="E138" s="172">
        <v>59592.03</v>
      </c>
      <c r="F138" s="173">
        <f t="shared" si="2"/>
        <v>21.908834558823528</v>
      </c>
    </row>
    <row r="139" spans="1:6" x14ac:dyDescent="0.25">
      <c r="A139" s="182" t="s">
        <v>275</v>
      </c>
      <c r="B139" s="182" t="s">
        <v>276</v>
      </c>
      <c r="C139" s="183">
        <v>272000</v>
      </c>
      <c r="D139" s="187"/>
      <c r="E139" s="185">
        <v>59592.03</v>
      </c>
      <c r="F139" s="186">
        <f t="shared" si="2"/>
        <v>21.908834558823528</v>
      </c>
    </row>
    <row r="140" spans="1:6" ht="30" x14ac:dyDescent="0.25">
      <c r="A140" s="188" t="s">
        <v>277</v>
      </c>
      <c r="B140" s="188" t="s">
        <v>278</v>
      </c>
      <c r="C140" s="189">
        <v>272000</v>
      </c>
      <c r="D140" s="193"/>
      <c r="E140" s="191">
        <v>59592.03</v>
      </c>
      <c r="F140" s="192">
        <f t="shared" si="2"/>
        <v>21.908834558823528</v>
      </c>
    </row>
    <row r="141" spans="1:6" x14ac:dyDescent="0.25">
      <c r="A141" s="19" t="s">
        <v>176</v>
      </c>
      <c r="B141" s="19" t="s">
        <v>177</v>
      </c>
      <c r="C141" s="165">
        <v>262140</v>
      </c>
      <c r="D141" s="18"/>
      <c r="E141" s="167">
        <v>57694.9</v>
      </c>
      <c r="F141" s="168">
        <f t="shared" si="2"/>
        <v>22.009193560692761</v>
      </c>
    </row>
    <row r="142" spans="1:6" x14ac:dyDescent="0.25">
      <c r="A142" s="19" t="s">
        <v>178</v>
      </c>
      <c r="B142" s="19" t="s">
        <v>179</v>
      </c>
      <c r="C142" s="165">
        <v>214100</v>
      </c>
      <c r="D142" s="18"/>
      <c r="E142" s="167">
        <v>48750.99</v>
      </c>
      <c r="F142" s="168">
        <f t="shared" si="2"/>
        <v>22.77019617001401</v>
      </c>
    </row>
    <row r="143" spans="1:6" x14ac:dyDescent="0.25">
      <c r="A143" s="19" t="s">
        <v>205</v>
      </c>
      <c r="B143" s="19" t="s">
        <v>206</v>
      </c>
      <c r="C143" s="165">
        <v>9100</v>
      </c>
      <c r="D143" s="18"/>
      <c r="E143" s="167">
        <v>900</v>
      </c>
      <c r="F143" s="168">
        <f t="shared" si="2"/>
        <v>9.8901098901098905</v>
      </c>
    </row>
    <row r="144" spans="1:6" x14ac:dyDescent="0.25">
      <c r="A144" s="19" t="s">
        <v>180</v>
      </c>
      <c r="B144" s="19" t="s">
        <v>181</v>
      </c>
      <c r="C144" s="165">
        <v>38940</v>
      </c>
      <c r="D144" s="18"/>
      <c r="E144" s="167">
        <v>8043.91</v>
      </c>
      <c r="F144" s="168">
        <f t="shared" si="2"/>
        <v>20.657190549563431</v>
      </c>
    </row>
    <row r="145" spans="1:6" x14ac:dyDescent="0.25">
      <c r="A145" s="19" t="s">
        <v>182</v>
      </c>
      <c r="B145" s="19" t="s">
        <v>183</v>
      </c>
      <c r="C145" s="165">
        <v>9860</v>
      </c>
      <c r="D145" s="18"/>
      <c r="E145" s="167">
        <v>1897.13</v>
      </c>
      <c r="F145" s="168">
        <f t="shared" si="2"/>
        <v>19.240669371196756</v>
      </c>
    </row>
    <row r="146" spans="1:6" x14ac:dyDescent="0.25">
      <c r="A146" s="19" t="s">
        <v>237</v>
      </c>
      <c r="B146" s="19" t="s">
        <v>238</v>
      </c>
      <c r="C146" s="165">
        <v>7860</v>
      </c>
      <c r="D146" s="18"/>
      <c r="E146" s="167">
        <v>634.86</v>
      </c>
      <c r="F146" s="168">
        <f t="shared" si="2"/>
        <v>8.0770992366412226</v>
      </c>
    </row>
    <row r="147" spans="1:6" x14ac:dyDescent="0.25">
      <c r="A147" s="19" t="s">
        <v>239</v>
      </c>
      <c r="B147" s="19" t="s">
        <v>240</v>
      </c>
      <c r="C147" s="165">
        <v>2000</v>
      </c>
      <c r="D147" s="18"/>
      <c r="E147" s="167">
        <v>1262.27</v>
      </c>
      <c r="F147" s="168">
        <f t="shared" si="2"/>
        <v>63.113500000000002</v>
      </c>
    </row>
    <row r="148" spans="1:6" x14ac:dyDescent="0.25">
      <c r="A148" s="174" t="s">
        <v>158</v>
      </c>
      <c r="B148" s="174" t="s">
        <v>159</v>
      </c>
      <c r="C148" s="175">
        <v>0</v>
      </c>
      <c r="D148" s="179"/>
      <c r="E148" s="177">
        <v>0</v>
      </c>
      <c r="F148" s="178" t="str">
        <f t="shared" si="2"/>
        <v/>
      </c>
    </row>
    <row r="149" spans="1:6" x14ac:dyDescent="0.25">
      <c r="A149" s="169" t="s">
        <v>160</v>
      </c>
      <c r="B149" s="169" t="s">
        <v>159</v>
      </c>
      <c r="C149" s="170">
        <v>0</v>
      </c>
      <c r="D149" s="180"/>
      <c r="E149" s="172">
        <v>0</v>
      </c>
      <c r="F149" s="173" t="str">
        <f t="shared" si="2"/>
        <v/>
      </c>
    </row>
    <row r="150" spans="1:6" x14ac:dyDescent="0.25">
      <c r="A150" s="182" t="s">
        <v>169</v>
      </c>
      <c r="B150" s="182" t="s">
        <v>170</v>
      </c>
      <c r="C150" s="183">
        <v>0</v>
      </c>
      <c r="D150" s="187"/>
      <c r="E150" s="185">
        <v>0</v>
      </c>
      <c r="F150" s="186" t="str">
        <f t="shared" si="2"/>
        <v/>
      </c>
    </row>
    <row r="151" spans="1:6" x14ac:dyDescent="0.25">
      <c r="A151" s="188" t="s">
        <v>171</v>
      </c>
      <c r="B151" s="188" t="s">
        <v>172</v>
      </c>
      <c r="C151" s="189">
        <v>0</v>
      </c>
      <c r="D151" s="193"/>
      <c r="E151" s="191">
        <v>0</v>
      </c>
      <c r="F151" s="192" t="str">
        <f t="shared" si="2"/>
        <v/>
      </c>
    </row>
    <row r="152" spans="1:6" x14ac:dyDescent="0.25">
      <c r="A152" s="19" t="s">
        <v>182</v>
      </c>
      <c r="B152" s="19" t="s">
        <v>183</v>
      </c>
      <c r="C152" s="165">
        <v>0</v>
      </c>
      <c r="D152" s="18"/>
      <c r="E152" s="167">
        <v>0</v>
      </c>
      <c r="F152" s="168" t="str">
        <f t="shared" si="2"/>
        <v/>
      </c>
    </row>
    <row r="153" spans="1:6" x14ac:dyDescent="0.25">
      <c r="A153" s="19" t="s">
        <v>209</v>
      </c>
      <c r="B153" s="19" t="s">
        <v>210</v>
      </c>
      <c r="C153" s="165">
        <v>0</v>
      </c>
      <c r="D153" s="18"/>
      <c r="E153" s="167">
        <v>0</v>
      </c>
      <c r="F153" s="168" t="str">
        <f t="shared" si="2"/>
        <v/>
      </c>
    </row>
    <row r="154" spans="1:6" ht="13.5" customHeight="1" x14ac:dyDescent="0.25">
      <c r="A154" s="174" t="s">
        <v>161</v>
      </c>
      <c r="B154" s="174" t="s">
        <v>162</v>
      </c>
      <c r="C154" s="175">
        <v>5000</v>
      </c>
      <c r="D154" s="179"/>
      <c r="E154" s="177">
        <v>7703</v>
      </c>
      <c r="F154" s="178">
        <f t="shared" si="2"/>
        <v>154.06</v>
      </c>
    </row>
    <row r="155" spans="1:6" ht="15" customHeight="1" x14ac:dyDescent="0.25">
      <c r="A155" s="169" t="s">
        <v>163</v>
      </c>
      <c r="B155" s="169" t="s">
        <v>162</v>
      </c>
      <c r="C155" s="170">
        <v>5000</v>
      </c>
      <c r="D155" s="180"/>
      <c r="E155" s="172">
        <v>7703</v>
      </c>
      <c r="F155" s="173">
        <f t="shared" si="2"/>
        <v>154.06</v>
      </c>
    </row>
    <row r="156" spans="1:6" x14ac:dyDescent="0.25">
      <c r="A156" s="182" t="s">
        <v>169</v>
      </c>
      <c r="B156" s="182" t="s">
        <v>170</v>
      </c>
      <c r="C156" s="183">
        <v>5000</v>
      </c>
      <c r="D156" s="187"/>
      <c r="E156" s="185">
        <v>7703</v>
      </c>
      <c r="F156" s="186">
        <f t="shared" si="2"/>
        <v>154.06</v>
      </c>
    </row>
    <row r="157" spans="1:6" x14ac:dyDescent="0.25">
      <c r="A157" s="188" t="s">
        <v>171</v>
      </c>
      <c r="B157" s="188" t="s">
        <v>172</v>
      </c>
      <c r="C157" s="189">
        <v>5000</v>
      </c>
      <c r="D157" s="193"/>
      <c r="E157" s="191">
        <v>7703</v>
      </c>
      <c r="F157" s="192">
        <f t="shared" si="2"/>
        <v>154.06</v>
      </c>
    </row>
    <row r="158" spans="1:6" x14ac:dyDescent="0.25">
      <c r="A158" s="19" t="s">
        <v>182</v>
      </c>
      <c r="B158" s="19" t="s">
        <v>183</v>
      </c>
      <c r="C158" s="165">
        <v>5000</v>
      </c>
      <c r="D158" s="18"/>
      <c r="E158" s="167">
        <v>7703</v>
      </c>
      <c r="F158" s="168">
        <f t="shared" si="2"/>
        <v>154.06</v>
      </c>
    </row>
    <row r="159" spans="1:6" x14ac:dyDescent="0.25">
      <c r="A159" s="19" t="s">
        <v>186</v>
      </c>
      <c r="B159" s="19" t="s">
        <v>187</v>
      </c>
      <c r="C159" s="165">
        <v>5000</v>
      </c>
      <c r="D159" s="18"/>
      <c r="E159" s="167">
        <v>7703</v>
      </c>
      <c r="F159" s="168">
        <f t="shared" si="2"/>
        <v>154.06</v>
      </c>
    </row>
    <row r="160" spans="1:6" x14ac:dyDescent="0.25">
      <c r="A160" s="174" t="s">
        <v>165</v>
      </c>
      <c r="B160" s="174" t="s">
        <v>166</v>
      </c>
      <c r="C160" s="175">
        <v>0</v>
      </c>
      <c r="D160" s="179"/>
      <c r="E160" s="177">
        <v>0</v>
      </c>
      <c r="F160" s="178" t="str">
        <f t="shared" si="2"/>
        <v/>
      </c>
    </row>
    <row r="161" spans="1:6" x14ac:dyDescent="0.25">
      <c r="A161" s="169" t="s">
        <v>167</v>
      </c>
      <c r="B161" s="169" t="s">
        <v>168</v>
      </c>
      <c r="C161" s="170">
        <v>0</v>
      </c>
      <c r="D161" s="180"/>
      <c r="E161" s="172">
        <v>0</v>
      </c>
      <c r="F161" s="173" t="str">
        <f t="shared" si="2"/>
        <v/>
      </c>
    </row>
    <row r="162" spans="1:6" x14ac:dyDescent="0.25">
      <c r="A162" s="182" t="s">
        <v>169</v>
      </c>
      <c r="B162" s="182" t="s">
        <v>170</v>
      </c>
      <c r="C162" s="183">
        <v>0</v>
      </c>
      <c r="D162" s="187"/>
      <c r="E162" s="185">
        <v>0</v>
      </c>
      <c r="F162" s="186" t="str">
        <f t="shared" si="2"/>
        <v/>
      </c>
    </row>
    <row r="163" spans="1:6" x14ac:dyDescent="0.25">
      <c r="A163" s="188" t="s">
        <v>171</v>
      </c>
      <c r="B163" s="188" t="s">
        <v>172</v>
      </c>
      <c r="C163" s="189">
        <v>0</v>
      </c>
      <c r="D163" s="193"/>
      <c r="E163" s="191">
        <v>0</v>
      </c>
      <c r="F163" s="192" t="str">
        <f t="shared" si="2"/>
        <v/>
      </c>
    </row>
    <row r="164" spans="1:6" x14ac:dyDescent="0.25">
      <c r="A164" s="19" t="s">
        <v>194</v>
      </c>
      <c r="B164" s="19" t="s">
        <v>195</v>
      </c>
      <c r="C164" s="165">
        <v>0</v>
      </c>
      <c r="D164" s="18"/>
      <c r="E164" s="167">
        <v>0</v>
      </c>
      <c r="F164" s="168" t="str">
        <f t="shared" si="2"/>
        <v/>
      </c>
    </row>
    <row r="165" spans="1:6" x14ac:dyDescent="0.25">
      <c r="A165" s="19" t="s">
        <v>200</v>
      </c>
      <c r="B165" s="19" t="s">
        <v>164</v>
      </c>
      <c r="C165" s="165">
        <v>0</v>
      </c>
      <c r="D165" s="18"/>
      <c r="E165" s="167">
        <v>0</v>
      </c>
      <c r="F165" s="168" t="str">
        <f t="shared" si="2"/>
        <v/>
      </c>
    </row>
  </sheetData>
  <autoFilter ref="A7:F165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workbookViewId="0">
      <selection activeCell="F22" sqref="F22"/>
    </sheetView>
  </sheetViews>
  <sheetFormatPr defaultRowHeight="15" x14ac:dyDescent="0.25"/>
  <cols>
    <col min="1" max="1" width="45" customWidth="1"/>
    <col min="2" max="2" width="39.7109375" customWidth="1"/>
    <col min="3" max="3" width="15.42578125" customWidth="1"/>
    <col min="4" max="4" width="15.42578125" bestFit="1" customWidth="1"/>
  </cols>
  <sheetData>
    <row r="1" spans="1:3" x14ac:dyDescent="0.25">
      <c r="A1" s="228" t="s">
        <v>301</v>
      </c>
      <c r="B1" s="228"/>
      <c r="C1" s="228"/>
    </row>
    <row r="2" spans="1:3" x14ac:dyDescent="0.25">
      <c r="A2" s="229" t="s">
        <v>302</v>
      </c>
      <c r="B2" s="229"/>
      <c r="C2" s="229"/>
    </row>
    <row r="3" spans="1:3" x14ac:dyDescent="0.25">
      <c r="A3" s="229" t="s">
        <v>303</v>
      </c>
      <c r="B3" s="229"/>
      <c r="C3" s="229"/>
    </row>
    <row r="4" spans="1:3" x14ac:dyDescent="0.25">
      <c r="A4" s="229" t="s">
        <v>304</v>
      </c>
      <c r="B4" s="229"/>
      <c r="C4" s="229"/>
    </row>
    <row r="5" spans="1:3" x14ac:dyDescent="0.25">
      <c r="A5" s="229" t="s">
        <v>305</v>
      </c>
      <c r="B5" s="229"/>
      <c r="C5" s="229"/>
    </row>
    <row r="6" spans="1:3" x14ac:dyDescent="0.25">
      <c r="A6" s="82"/>
    </row>
    <row r="7" spans="1:3" x14ac:dyDescent="0.25">
      <c r="A7" s="196" t="s">
        <v>23</v>
      </c>
      <c r="B7" s="66"/>
      <c r="C7" s="66"/>
    </row>
    <row r="8" spans="1:3" x14ac:dyDescent="0.25">
      <c r="A8" s="11" t="s">
        <v>24</v>
      </c>
      <c r="B8" s="11"/>
      <c r="C8" s="11"/>
    </row>
    <row r="10" spans="1:3" x14ac:dyDescent="0.25">
      <c r="A10" s="64" t="s">
        <v>291</v>
      </c>
      <c r="B10" s="17"/>
    </row>
    <row r="12" spans="1:3" ht="30" x14ac:dyDescent="0.25">
      <c r="A12" s="18" t="s">
        <v>25</v>
      </c>
      <c r="B12" s="19" t="s">
        <v>33</v>
      </c>
    </row>
    <row r="13" spans="1:3" x14ac:dyDescent="0.25">
      <c r="A13" s="18" t="s">
        <v>26</v>
      </c>
      <c r="B13" s="20" t="s">
        <v>27</v>
      </c>
      <c r="C13" s="62">
        <v>34177500</v>
      </c>
    </row>
    <row r="14" spans="1:3" ht="30" x14ac:dyDescent="0.25">
      <c r="A14" s="10" t="s">
        <v>35</v>
      </c>
      <c r="B14" s="61" t="s">
        <v>36</v>
      </c>
    </row>
    <row r="15" spans="1:3" x14ac:dyDescent="0.25">
      <c r="A15" s="18" t="s">
        <v>32</v>
      </c>
      <c r="B15" s="18" t="s">
        <v>31</v>
      </c>
    </row>
    <row r="16" spans="1:3" x14ac:dyDescent="0.25">
      <c r="A16" s="18" t="s">
        <v>28</v>
      </c>
      <c r="B16" s="18" t="s">
        <v>34</v>
      </c>
    </row>
    <row r="17" spans="1:3" x14ac:dyDescent="0.25">
      <c r="A17" s="18" t="s">
        <v>295</v>
      </c>
      <c r="B17" s="20" t="s">
        <v>292</v>
      </c>
    </row>
    <row r="18" spans="1:3" x14ac:dyDescent="0.25">
      <c r="A18" s="18" t="s">
        <v>296</v>
      </c>
      <c r="B18" s="20" t="s">
        <v>293</v>
      </c>
    </row>
    <row r="19" spans="1:3" x14ac:dyDescent="0.25">
      <c r="A19" s="18" t="s">
        <v>297</v>
      </c>
      <c r="B19" s="20" t="s">
        <v>294</v>
      </c>
    </row>
    <row r="20" spans="1:3" ht="45" x14ac:dyDescent="0.25">
      <c r="A20" s="18" t="s">
        <v>29</v>
      </c>
      <c r="B20" s="19" t="s">
        <v>30</v>
      </c>
    </row>
    <row r="21" spans="1:3" x14ac:dyDescent="0.25">
      <c r="A21" s="21"/>
      <c r="B21" s="83"/>
    </row>
    <row r="22" spans="1:3" x14ac:dyDescent="0.25">
      <c r="A22" s="21"/>
      <c r="B22" s="83"/>
    </row>
    <row r="23" spans="1:3" x14ac:dyDescent="0.25">
      <c r="A23" s="63"/>
      <c r="B23" s="63"/>
      <c r="C23" s="63"/>
    </row>
    <row r="24" spans="1:3" x14ac:dyDescent="0.25">
      <c r="A24" s="63"/>
      <c r="B24" s="63"/>
      <c r="C24" s="63"/>
    </row>
    <row r="25" spans="1:3" x14ac:dyDescent="0.25">
      <c r="A25" s="63"/>
      <c r="B25" s="63"/>
      <c r="C25" s="63"/>
    </row>
    <row r="26" spans="1:3" x14ac:dyDescent="0.25">
      <c r="A26" s="63"/>
      <c r="B26" s="63"/>
      <c r="C26" s="63"/>
    </row>
    <row r="27" spans="1:3" x14ac:dyDescent="0.25">
      <c r="A27" s="63"/>
      <c r="B27" s="63"/>
      <c r="C27" s="63"/>
    </row>
    <row r="28" spans="1:3" x14ac:dyDescent="0.25">
      <c r="A28" s="63"/>
      <c r="B28" s="63"/>
      <c r="C28" s="63"/>
    </row>
    <row r="29" spans="1:3" x14ac:dyDescent="0.25">
      <c r="A29" s="63"/>
      <c r="B29" s="63"/>
      <c r="C29" s="63"/>
    </row>
    <row r="30" spans="1:3" x14ac:dyDescent="0.25">
      <c r="A30" s="63"/>
      <c r="B30" s="63"/>
      <c r="C30" s="63"/>
    </row>
    <row r="31" spans="1:3" x14ac:dyDescent="0.25">
      <c r="A31" s="63"/>
      <c r="B31" s="63"/>
      <c r="C31" s="63"/>
    </row>
    <row r="32" spans="1:3" x14ac:dyDescent="0.25">
      <c r="A32" s="63"/>
      <c r="B32" s="63"/>
      <c r="C32" s="63"/>
    </row>
    <row r="33" spans="1:3" x14ac:dyDescent="0.25">
      <c r="A33" s="63"/>
      <c r="B33" s="63"/>
      <c r="C33" s="63"/>
    </row>
    <row r="34" spans="1:3" x14ac:dyDescent="0.25">
      <c r="A34" s="63"/>
      <c r="B34" s="63"/>
      <c r="C34" s="63"/>
    </row>
    <row r="35" spans="1:3" x14ac:dyDescent="0.25">
      <c r="A35" s="63"/>
      <c r="B35" s="63"/>
      <c r="C35" s="63"/>
    </row>
    <row r="36" spans="1:3" x14ac:dyDescent="0.25">
      <c r="A36" s="63"/>
      <c r="B36" s="63"/>
      <c r="C36" s="63"/>
    </row>
    <row r="37" spans="1:3" x14ac:dyDescent="0.25">
      <c r="A37" s="63"/>
      <c r="B37" s="63"/>
      <c r="C37" s="63"/>
    </row>
    <row r="38" spans="1:3" x14ac:dyDescent="0.25">
      <c r="A38" s="63"/>
      <c r="B38" s="63"/>
      <c r="C38" s="63"/>
    </row>
    <row r="39" spans="1:3" x14ac:dyDescent="0.25">
      <c r="A39" s="63"/>
      <c r="B39" s="63"/>
      <c r="C39" s="63"/>
    </row>
    <row r="40" spans="1:3" x14ac:dyDescent="0.25">
      <c r="A40" s="63"/>
      <c r="B40" s="63"/>
      <c r="C40" s="63"/>
    </row>
    <row r="41" spans="1:3" x14ac:dyDescent="0.25">
      <c r="A41" s="63"/>
      <c r="B41" s="63"/>
      <c r="C41" s="63"/>
    </row>
    <row r="42" spans="1:3" x14ac:dyDescent="0.25">
      <c r="A42" s="63"/>
      <c r="B42" s="63"/>
      <c r="C42" s="63"/>
    </row>
    <row r="43" spans="1:3" x14ac:dyDescent="0.25">
      <c r="A43" s="63"/>
      <c r="B43" s="63"/>
      <c r="C43" s="63"/>
    </row>
    <row r="44" spans="1:3" x14ac:dyDescent="0.25">
      <c r="A44" s="63"/>
      <c r="B44" s="63"/>
      <c r="C44" s="63"/>
    </row>
    <row r="45" spans="1:3" x14ac:dyDescent="0.25">
      <c r="A45" s="63"/>
      <c r="B45" s="63"/>
      <c r="C45" s="63"/>
    </row>
    <row r="46" spans="1:3" x14ac:dyDescent="0.25">
      <c r="A46" s="63"/>
      <c r="B46" s="63"/>
      <c r="C46" s="63"/>
    </row>
    <row r="47" spans="1:3" x14ac:dyDescent="0.25">
      <c r="A47" s="63"/>
      <c r="B47" s="63"/>
      <c r="C47" s="63"/>
    </row>
    <row r="48" spans="1:3" x14ac:dyDescent="0.25">
      <c r="A48" s="63"/>
      <c r="B48" s="63"/>
      <c r="C48" s="63"/>
    </row>
    <row r="49" spans="1:3" x14ac:dyDescent="0.25">
      <c r="A49" s="63"/>
      <c r="B49" s="63"/>
      <c r="C49" s="63"/>
    </row>
    <row r="50" spans="1:3" x14ac:dyDescent="0.25">
      <c r="A50" s="63"/>
      <c r="B50" s="63"/>
      <c r="C50" s="63"/>
    </row>
    <row r="51" spans="1:3" x14ac:dyDescent="0.25">
      <c r="A51" s="63"/>
      <c r="B51" s="63"/>
      <c r="C51" s="63"/>
    </row>
    <row r="52" spans="1:3" x14ac:dyDescent="0.25">
      <c r="A52" s="63"/>
      <c r="B52" s="63"/>
      <c r="C52" s="63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Sažetak</vt:lpstr>
      <vt:lpstr> Račun prih-rash</vt:lpstr>
      <vt:lpstr>Izvori</vt:lpstr>
      <vt:lpstr>Ras funkcijski</vt:lpstr>
      <vt:lpstr>Račun financiranja </vt:lpstr>
      <vt:lpstr>Račun fin Izvori</vt:lpstr>
      <vt:lpstr>Prog. klasifikacija</vt:lpstr>
      <vt:lpstr>Izvj o zaduživanju</vt:lpstr>
      <vt:lpstr>'Prog. klasifikacija'!Print_Titles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Dražen Dinter</cp:lastModifiedBy>
  <cp:lastPrinted>2024-03-07T07:42:43Z</cp:lastPrinted>
  <dcterms:created xsi:type="dcterms:W3CDTF">2022-08-12T12:51:27Z</dcterms:created>
  <dcterms:modified xsi:type="dcterms:W3CDTF">2024-03-07T08:01:27Z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